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Home\Отдел ПЗиРТ\Госпрограмма\Архив\2022\"/>
    </mc:Choice>
  </mc:AlternateContent>
  <bookViews>
    <workbookView xWindow="0" yWindow="11490" windowWidth="12120" windowHeight="9060" tabRatio="601"/>
  </bookViews>
  <sheets>
    <sheet name="Приложение" sheetId="2" r:id="rId1"/>
  </sheets>
  <definedNames>
    <definedName name="_GoBack" localSheetId="0">Приложение!$R$526</definedName>
    <definedName name="_xlnm._FilterDatabase" localSheetId="0" hidden="1">Приложение!$A$5:$W$636</definedName>
    <definedName name="_xlnm.Print_Titles" localSheetId="0">Приложение!$5:$7</definedName>
    <definedName name="_xlnm.Print_Area" localSheetId="0">Приложение!$A$1:$W$667</definedName>
  </definedNames>
  <calcPr calcId="152511"/>
</workbook>
</file>

<file path=xl/calcChain.xml><?xml version="1.0" encoding="utf-8"?>
<calcChain xmlns="http://schemas.openxmlformats.org/spreadsheetml/2006/main">
  <c r="W575" i="2" l="1"/>
  <c r="W425" i="2"/>
  <c r="W211" i="2"/>
  <c r="W194" i="2"/>
  <c r="W161" i="2"/>
  <c r="W636" i="2"/>
  <c r="W572" i="2"/>
  <c r="W569" i="2"/>
  <c r="W563" i="2"/>
  <c r="W560" i="2"/>
  <c r="W536" i="2"/>
  <c r="W219" i="2"/>
  <c r="W121" i="2"/>
  <c r="W159" i="2"/>
  <c r="W131" i="2"/>
  <c r="V166" i="2"/>
  <c r="V60" i="2"/>
  <c r="V57" i="2" s="1"/>
  <c r="V17" i="2" s="1"/>
  <c r="V167" i="2"/>
  <c r="V59" i="2"/>
  <c r="V451" i="2"/>
  <c r="V396" i="2" s="1"/>
  <c r="V611" i="2"/>
  <c r="W542" i="2"/>
  <c r="W540" i="2"/>
  <c r="W517" i="2"/>
  <c r="W114" i="2"/>
  <c r="W663" i="2"/>
  <c r="W661" i="2"/>
  <c r="W662" i="2"/>
  <c r="W657" i="2"/>
  <c r="W658" i="2"/>
  <c r="W634" i="2"/>
  <c r="W635" i="2"/>
  <c r="W633" i="2"/>
  <c r="W613" i="2"/>
  <c r="W616" i="2"/>
  <c r="W617" i="2"/>
  <c r="W618" i="2"/>
  <c r="W619" i="2"/>
  <c r="W620" i="2"/>
  <c r="W621" i="2"/>
  <c r="W622" i="2"/>
  <c r="W623" i="2"/>
  <c r="W624" i="2"/>
  <c r="W625" i="2"/>
  <c r="W626" i="2"/>
  <c r="W627" i="2"/>
  <c r="W628" i="2"/>
  <c r="W629" i="2"/>
  <c r="W630" i="2"/>
  <c r="W589" i="2"/>
  <c r="W590" i="2"/>
  <c r="W591" i="2"/>
  <c r="W592" i="2"/>
  <c r="W593" i="2"/>
  <c r="W594" i="2"/>
  <c r="W595" i="2"/>
  <c r="W596" i="2"/>
  <c r="W597" i="2"/>
  <c r="W598" i="2"/>
  <c r="W599" i="2"/>
  <c r="W600" i="2"/>
  <c r="W601" i="2"/>
  <c r="W602" i="2"/>
  <c r="W604" i="2"/>
  <c r="W605" i="2"/>
  <c r="W606" i="2"/>
  <c r="W607" i="2"/>
  <c r="W548" i="2"/>
  <c r="W545" i="2"/>
  <c r="W538" i="2"/>
  <c r="W532" i="2"/>
  <c r="W526" i="2"/>
  <c r="W523" i="2"/>
  <c r="W520" i="2"/>
  <c r="W514" i="2"/>
  <c r="W511" i="2"/>
  <c r="W508" i="2"/>
  <c r="W505" i="2"/>
  <c r="W503" i="2"/>
  <c r="W500" i="2"/>
  <c r="W497" i="2"/>
  <c r="W491" i="2"/>
  <c r="W482" i="2"/>
  <c r="W478" i="2"/>
  <c r="W474" i="2"/>
  <c r="W473" i="2"/>
  <c r="W470" i="2"/>
  <c r="W467" i="2"/>
  <c r="W466" i="2"/>
  <c r="W463" i="2"/>
  <c r="W459" i="2"/>
  <c r="W458" i="2"/>
  <c r="W454" i="2"/>
  <c r="W450" i="2"/>
  <c r="W444" i="2"/>
  <c r="W435" i="2"/>
  <c r="W432" i="2"/>
  <c r="W424" i="2"/>
  <c r="W421" i="2"/>
  <c r="W418" i="2"/>
  <c r="W417" i="2"/>
  <c r="W416" i="2"/>
  <c r="W407" i="2"/>
  <c r="W400" i="2"/>
  <c r="W362" i="2"/>
  <c r="W363" i="2"/>
  <c r="W364" i="2"/>
  <c r="W356" i="2"/>
  <c r="W357" i="2"/>
  <c r="W358" i="2"/>
  <c r="W342" i="2"/>
  <c r="W343" i="2"/>
  <c r="W344" i="2"/>
  <c r="W334" i="2"/>
  <c r="W335" i="2"/>
  <c r="W336" i="2"/>
  <c r="W337" i="2"/>
  <c r="W338" i="2"/>
  <c r="W331" i="2"/>
  <c r="W326" i="2"/>
  <c r="W327" i="2"/>
  <c r="W328" i="2"/>
  <c r="W329" i="2"/>
  <c r="W330" i="2"/>
  <c r="W323" i="2"/>
  <c r="W299" i="2"/>
  <c r="W288" i="2"/>
  <c r="W289" i="2"/>
  <c r="W291" i="2"/>
  <c r="W292" i="2"/>
  <c r="W293" i="2"/>
  <c r="W294" i="2"/>
  <c r="W295" i="2"/>
  <c r="W296" i="2"/>
  <c r="W297" i="2"/>
  <c r="W298" i="2"/>
  <c r="W284" i="2"/>
  <c r="W274" i="2"/>
  <c r="W275" i="2"/>
  <c r="W276" i="2"/>
  <c r="W277" i="2"/>
  <c r="W278" i="2"/>
  <c r="W279" i="2"/>
  <c r="W280" i="2"/>
  <c r="W281" i="2"/>
  <c r="W282" i="2"/>
  <c r="W283" i="2"/>
  <c r="W255" i="2"/>
  <c r="W245" i="2"/>
  <c r="W246" i="2"/>
  <c r="W247" i="2"/>
  <c r="W248" i="2"/>
  <c r="W250" i="2"/>
  <c r="W251" i="2"/>
  <c r="W252" i="2"/>
  <c r="W253" i="2"/>
  <c r="W254" i="2"/>
  <c r="W223" i="2"/>
  <c r="W215" i="2"/>
  <c r="W216" i="2"/>
  <c r="W217" i="2"/>
  <c r="W218" i="2"/>
  <c r="W200" i="2"/>
  <c r="W202" i="2"/>
  <c r="W203" i="2"/>
  <c r="W204" i="2"/>
  <c r="W205" i="2"/>
  <c r="W207" i="2"/>
  <c r="W208" i="2"/>
  <c r="W209" i="2"/>
  <c r="W210" i="2"/>
  <c r="W169" i="2"/>
  <c r="W170" i="2"/>
  <c r="W171" i="2"/>
  <c r="W172" i="2"/>
  <c r="W173" i="2"/>
  <c r="W175" i="2"/>
  <c r="W176" i="2"/>
  <c r="W177" i="2"/>
  <c r="W178" i="2"/>
  <c r="W179" i="2"/>
  <c r="W180" i="2"/>
  <c r="W181" i="2"/>
  <c r="W182" i="2"/>
  <c r="W183" i="2"/>
  <c r="W184" i="2"/>
  <c r="W185" i="2"/>
  <c r="W186" i="2"/>
  <c r="W187" i="2"/>
  <c r="W188" i="2"/>
  <c r="W163" i="2"/>
  <c r="W149" i="2"/>
  <c r="W150" i="2"/>
  <c r="W152" i="2"/>
  <c r="W153" i="2"/>
  <c r="W154" i="2"/>
  <c r="W155" i="2"/>
  <c r="W156" i="2"/>
  <c r="W157" i="2"/>
  <c r="W126" i="2"/>
  <c r="W127" i="2"/>
  <c r="W128" i="2"/>
  <c r="W119" i="2"/>
  <c r="W104" i="2"/>
  <c r="W106" i="2"/>
  <c r="W107" i="2"/>
  <c r="W108" i="2"/>
  <c r="W109" i="2"/>
  <c r="W110" i="2"/>
  <c r="W111" i="2"/>
  <c r="W112" i="2"/>
  <c r="W113" i="2"/>
  <c r="W75" i="2"/>
  <c r="W49" i="2"/>
  <c r="W66" i="2"/>
  <c r="W68" i="2"/>
  <c r="W18" i="2"/>
  <c r="W23" i="2"/>
  <c r="W24" i="2"/>
  <c r="W642" i="2"/>
  <c r="T361" i="2"/>
  <c r="U361" i="2"/>
  <c r="W361" i="2" s="1"/>
  <c r="S361" i="2"/>
  <c r="S120" i="2"/>
  <c r="W120" i="2"/>
  <c r="S322" i="2"/>
  <c r="W322" i="2" s="1"/>
  <c r="S321" i="2"/>
  <c r="W321" i="2" s="1"/>
  <c r="S320" i="2"/>
  <c r="W320" i="2"/>
  <c r="S319" i="2"/>
  <c r="W319" i="2" s="1"/>
  <c r="S325" i="2"/>
  <c r="S333" i="2"/>
  <c r="S341" i="2"/>
  <c r="W341" i="2"/>
  <c r="V660" i="2"/>
  <c r="V656" i="2"/>
  <c r="V653" i="2"/>
  <c r="V652" i="2"/>
  <c r="V644" i="2"/>
  <c r="V641" i="2"/>
  <c r="V640" i="2"/>
  <c r="V639" i="2" s="1"/>
  <c r="V449" i="2"/>
  <c r="V395" i="2"/>
  <c r="V288" i="2"/>
  <c r="V287" i="2"/>
  <c r="V286" i="2" s="1"/>
  <c r="V269" i="2"/>
  <c r="V268" i="2"/>
  <c r="V267" i="2"/>
  <c r="V266" i="2"/>
  <c r="V265" i="2"/>
  <c r="V264" i="2"/>
  <c r="V263" i="2"/>
  <c r="V259" i="2" s="1"/>
  <c r="V262" i="2"/>
  <c r="V261" i="2"/>
  <c r="V257" i="2" s="1"/>
  <c r="V260" i="2"/>
  <c r="V238" i="2"/>
  <c r="V237" i="2"/>
  <c r="V236" i="2"/>
  <c r="V235" i="2"/>
  <c r="V234" i="2"/>
  <c r="V233" i="2"/>
  <c r="V232" i="2"/>
  <c r="V231" i="2"/>
  <c r="V230" i="2"/>
  <c r="V228" i="2" s="1"/>
  <c r="V229" i="2"/>
  <c r="V227" i="2" s="1"/>
  <c r="V146" i="2"/>
  <c r="V125" i="2"/>
  <c r="V123" i="2"/>
  <c r="V118" i="2"/>
  <c r="V116" i="2" s="1"/>
  <c r="V101" i="2"/>
  <c r="V99" i="2"/>
  <c r="V37" i="2"/>
  <c r="S243" i="2"/>
  <c r="S242" i="2"/>
  <c r="U353" i="2"/>
  <c r="U71" i="2"/>
  <c r="U352" i="2"/>
  <c r="U56" i="2"/>
  <c r="R353" i="2"/>
  <c r="R349" i="2" s="1"/>
  <c r="S353" i="2"/>
  <c r="S349" i="2"/>
  <c r="T353" i="2"/>
  <c r="T71" i="2"/>
  <c r="T352" i="2"/>
  <c r="T56" i="2" s="1"/>
  <c r="R352" i="2"/>
  <c r="W352" i="2" s="1"/>
  <c r="R348" i="2"/>
  <c r="R347" i="2" s="1"/>
  <c r="S352" i="2"/>
  <c r="S56" i="2" s="1"/>
  <c r="W56" i="2" s="1"/>
  <c r="U351" i="2"/>
  <c r="U349" i="2"/>
  <c r="T351" i="2"/>
  <c r="T349" i="2" s="1"/>
  <c r="U350" i="2"/>
  <c r="U348" i="2" s="1"/>
  <c r="U347" i="2" s="1"/>
  <c r="T350" i="2"/>
  <c r="W350" i="2" s="1"/>
  <c r="U660" i="2"/>
  <c r="T660" i="2"/>
  <c r="S660" i="2"/>
  <c r="W660" i="2" s="1"/>
  <c r="U656" i="2"/>
  <c r="T656" i="2"/>
  <c r="S656" i="2"/>
  <c r="W656" i="2" s="1"/>
  <c r="U653" i="2"/>
  <c r="W653" i="2" s="1"/>
  <c r="T653" i="2"/>
  <c r="S653" i="2"/>
  <c r="U652" i="2"/>
  <c r="U651" i="2"/>
  <c r="T652" i="2"/>
  <c r="T651" i="2"/>
  <c r="S652" i="2"/>
  <c r="U611" i="2"/>
  <c r="U610" i="2" s="1"/>
  <c r="U581" i="2" s="1"/>
  <c r="U579" i="2" s="1"/>
  <c r="U355" i="2"/>
  <c r="U125" i="2"/>
  <c r="T146" i="2"/>
  <c r="T39" i="2" s="1"/>
  <c r="U146" i="2"/>
  <c r="U39" i="2"/>
  <c r="T640" i="2"/>
  <c r="U640" i="2"/>
  <c r="S640" i="2"/>
  <c r="S644" i="2"/>
  <c r="T644" i="2"/>
  <c r="U644" i="2"/>
  <c r="U62" i="2"/>
  <c r="U52" i="2"/>
  <c r="U395" i="2"/>
  <c r="U118" i="2"/>
  <c r="U116" i="2"/>
  <c r="S61" i="2"/>
  <c r="R167" i="2"/>
  <c r="R59" i="2" s="1"/>
  <c r="S167" i="2"/>
  <c r="S59" i="2" s="1"/>
  <c r="T167" i="2"/>
  <c r="T59" i="2"/>
  <c r="T57" i="2" s="1"/>
  <c r="T17" i="2" s="1"/>
  <c r="U167" i="2"/>
  <c r="R166" i="2"/>
  <c r="S166" i="2"/>
  <c r="S165" i="2"/>
  <c r="T166" i="2"/>
  <c r="T165" i="2" s="1"/>
  <c r="T60" i="2"/>
  <c r="U166" i="2"/>
  <c r="U165" i="2"/>
  <c r="Q166" i="2"/>
  <c r="Q167" i="2"/>
  <c r="Q165" i="2"/>
  <c r="Q59" i="2" s="1"/>
  <c r="T62" i="2"/>
  <c r="W62" i="2" s="1"/>
  <c r="T52" i="2"/>
  <c r="W52" i="2" s="1"/>
  <c r="T355" i="2"/>
  <c r="W355" i="2" s="1"/>
  <c r="W645" i="2"/>
  <c r="R146" i="2"/>
  <c r="R144" i="2"/>
  <c r="Q611" i="2"/>
  <c r="Q610" i="2" s="1"/>
  <c r="Q581" i="2" s="1"/>
  <c r="Q579" i="2" s="1"/>
  <c r="W301" i="2"/>
  <c r="T301" i="2"/>
  <c r="S611" i="2"/>
  <c r="S610" i="2"/>
  <c r="S581" i="2"/>
  <c r="S579" i="2" s="1"/>
  <c r="T611" i="2"/>
  <c r="T610" i="2"/>
  <c r="T581" i="2" s="1"/>
  <c r="T579" i="2" s="1"/>
  <c r="R611" i="2"/>
  <c r="R610" i="2" s="1"/>
  <c r="R581" i="2" s="1"/>
  <c r="R579" i="2" s="1"/>
  <c r="T395" i="2"/>
  <c r="R395" i="2"/>
  <c r="R394" i="2" s="1"/>
  <c r="R21" i="2"/>
  <c r="T641" i="2"/>
  <c r="U641" i="2"/>
  <c r="U639" i="2"/>
  <c r="W646" i="2"/>
  <c r="W644" i="2" s="1"/>
  <c r="W647" i="2"/>
  <c r="S146" i="2"/>
  <c r="S39" i="2"/>
  <c r="T125" i="2"/>
  <c r="T123" i="2"/>
  <c r="T118" i="2"/>
  <c r="T93" i="2" s="1"/>
  <c r="T116" i="2"/>
  <c r="U101" i="2"/>
  <c r="U99" i="2" s="1"/>
  <c r="Q317" i="2"/>
  <c r="Q314" i="2" s="1"/>
  <c r="Q333" i="2"/>
  <c r="W333" i="2"/>
  <c r="Q290" i="2"/>
  <c r="Q267" i="2"/>
  <c r="Q249" i="2"/>
  <c r="W249" i="2"/>
  <c r="Q146" i="2"/>
  <c r="Q144" i="2" s="1"/>
  <c r="Q269" i="2"/>
  <c r="Q318" i="2"/>
  <c r="W318" i="2" s="1"/>
  <c r="R641" i="2"/>
  <c r="S641" i="2"/>
  <c r="S639" i="2" s="1"/>
  <c r="R640" i="2"/>
  <c r="W640" i="2" s="1"/>
  <c r="R639" i="2"/>
  <c r="R644" i="2"/>
  <c r="Q644" i="2"/>
  <c r="Q641" i="2"/>
  <c r="W641" i="2" s="1"/>
  <c r="Q640" i="2"/>
  <c r="W83" i="2"/>
  <c r="W84" i="2"/>
  <c r="W82" i="2"/>
  <c r="S267" i="2"/>
  <c r="S266" i="2"/>
  <c r="S265" i="2"/>
  <c r="S258" i="2" s="1"/>
  <c r="S48" i="2" s="1"/>
  <c r="S264" i="2"/>
  <c r="R268" i="2"/>
  <c r="R267" i="2"/>
  <c r="R266" i="2"/>
  <c r="R265" i="2"/>
  <c r="R264" i="2"/>
  <c r="W264" i="2" s="1"/>
  <c r="Q266" i="2"/>
  <c r="Q265" i="2"/>
  <c r="Q264" i="2"/>
  <c r="S269" i="2"/>
  <c r="S268" i="2"/>
  <c r="S263" i="2"/>
  <c r="S262" i="2"/>
  <c r="S259" i="2" s="1"/>
  <c r="S64" i="2" s="1"/>
  <c r="S261" i="2"/>
  <c r="S260" i="2"/>
  <c r="P267" i="2"/>
  <c r="P266" i="2"/>
  <c r="W266" i="2"/>
  <c r="P265" i="2"/>
  <c r="W265" i="2" s="1"/>
  <c r="P264" i="2"/>
  <c r="P614" i="2"/>
  <c r="P611" i="2" s="1"/>
  <c r="P610" i="2" s="1"/>
  <c r="P581" i="2" s="1"/>
  <c r="R244" i="2"/>
  <c r="S244" i="2"/>
  <c r="R243" i="2"/>
  <c r="R242" i="2" s="1"/>
  <c r="Q234" i="2"/>
  <c r="W234" i="2" s="1"/>
  <c r="R238" i="2"/>
  <c r="S238" i="2"/>
  <c r="W238" i="2" s="1"/>
  <c r="Q238" i="2"/>
  <c r="R237" i="2"/>
  <c r="S237" i="2"/>
  <c r="Q237" i="2"/>
  <c r="W237" i="2" s="1"/>
  <c r="U238" i="2"/>
  <c r="T238" i="2"/>
  <c r="U237" i="2"/>
  <c r="T237" i="2"/>
  <c r="P101" i="2"/>
  <c r="P99" i="2" s="1"/>
  <c r="P174" i="2"/>
  <c r="P167" i="2" s="1"/>
  <c r="P125" i="2"/>
  <c r="Q244" i="2"/>
  <c r="Q242" i="2" s="1"/>
  <c r="W242" i="2" s="1"/>
  <c r="P273" i="2"/>
  <c r="W273" i="2" s="1"/>
  <c r="Q229" i="2"/>
  <c r="W229" i="2"/>
  <c r="Q230" i="2"/>
  <c r="W230" i="2" s="1"/>
  <c r="Q231" i="2"/>
  <c r="W231" i="2" s="1"/>
  <c r="Q232" i="2"/>
  <c r="P61" i="2"/>
  <c r="P118" i="2"/>
  <c r="P116" i="2" s="1"/>
  <c r="P146" i="2"/>
  <c r="P39" i="2"/>
  <c r="R236" i="2"/>
  <c r="R228" i="2" s="1"/>
  <c r="R65" i="2" s="1"/>
  <c r="S236" i="2"/>
  <c r="S228" i="2" s="1"/>
  <c r="S65" i="2" s="1"/>
  <c r="T236" i="2"/>
  <c r="U236" i="2"/>
  <c r="Q236" i="2"/>
  <c r="W236" i="2" s="1"/>
  <c r="R235" i="2"/>
  <c r="S235" i="2"/>
  <c r="T235" i="2"/>
  <c r="U235" i="2"/>
  <c r="Q235" i="2"/>
  <c r="W235" i="2" s="1"/>
  <c r="R234" i="2"/>
  <c r="S234" i="2"/>
  <c r="T234" i="2"/>
  <c r="U234" i="2"/>
  <c r="R233" i="2"/>
  <c r="S233" i="2"/>
  <c r="S227" i="2" s="1"/>
  <c r="T233" i="2"/>
  <c r="U233" i="2"/>
  <c r="R232" i="2"/>
  <c r="W232" i="2" s="1"/>
  <c r="S232" i="2"/>
  <c r="T232" i="2"/>
  <c r="U232" i="2"/>
  <c r="R231" i="2"/>
  <c r="S231" i="2"/>
  <c r="T231" i="2"/>
  <c r="U231" i="2"/>
  <c r="U227" i="2" s="1"/>
  <c r="R230" i="2"/>
  <c r="S230" i="2"/>
  <c r="T230" i="2"/>
  <c r="U230" i="2"/>
  <c r="U228" i="2" s="1"/>
  <c r="R229" i="2"/>
  <c r="R227" i="2"/>
  <c r="R51" i="2" s="1"/>
  <c r="S229" i="2"/>
  <c r="T229" i="2"/>
  <c r="U229" i="2"/>
  <c r="S395" i="2"/>
  <c r="S21" i="2" s="1"/>
  <c r="R269" i="2"/>
  <c r="R258" i="2" s="1"/>
  <c r="R48" i="2" s="1"/>
  <c r="T269" i="2"/>
  <c r="U269" i="2"/>
  <c r="T268" i="2"/>
  <c r="T259" i="2" s="1"/>
  <c r="U268" i="2"/>
  <c r="Q268" i="2"/>
  <c r="T267" i="2"/>
  <c r="T258" i="2" s="1"/>
  <c r="U267" i="2"/>
  <c r="T266" i="2"/>
  <c r="U266" i="2"/>
  <c r="T265" i="2"/>
  <c r="U265" i="2"/>
  <c r="T264" i="2"/>
  <c r="U264" i="2"/>
  <c r="R263" i="2"/>
  <c r="R259" i="2" s="1"/>
  <c r="R64" i="2" s="1"/>
  <c r="T263" i="2"/>
  <c r="U263" i="2"/>
  <c r="U64" i="2" s="1"/>
  <c r="Q263" i="2"/>
  <c r="R262" i="2"/>
  <c r="T262" i="2"/>
  <c r="U262" i="2"/>
  <c r="U63" i="2" s="1"/>
  <c r="U259" i="2"/>
  <c r="Q262" i="2"/>
  <c r="R261" i="2"/>
  <c r="T261" i="2"/>
  <c r="T48" i="2" s="1"/>
  <c r="U261" i="2"/>
  <c r="Q261" i="2"/>
  <c r="Q258" i="2" s="1"/>
  <c r="Q53" i="2" s="1"/>
  <c r="W53" i="2" s="1"/>
  <c r="R260" i="2"/>
  <c r="R257" i="2" s="1"/>
  <c r="T260" i="2"/>
  <c r="U260" i="2"/>
  <c r="U257" i="2" s="1"/>
  <c r="Q260" i="2"/>
  <c r="U288" i="2"/>
  <c r="R288" i="2"/>
  <c r="S288" i="2"/>
  <c r="T288" i="2"/>
  <c r="R287" i="2"/>
  <c r="R286" i="2"/>
  <c r="S287" i="2"/>
  <c r="S286" i="2" s="1"/>
  <c r="T287" i="2"/>
  <c r="T286" i="2"/>
  <c r="U287" i="2"/>
  <c r="U286" i="2"/>
  <c r="Q288" i="2"/>
  <c r="P269" i="2"/>
  <c r="W269" i="2" s="1"/>
  <c r="P268" i="2"/>
  <c r="W268" i="2" s="1"/>
  <c r="P263" i="2"/>
  <c r="W263" i="2" s="1"/>
  <c r="P262" i="2"/>
  <c r="W262" i="2" s="1"/>
  <c r="P261" i="2"/>
  <c r="W261" i="2" s="1"/>
  <c r="P260" i="2"/>
  <c r="S125" i="2"/>
  <c r="S123" i="2"/>
  <c r="R118" i="2"/>
  <c r="R116" i="2" s="1"/>
  <c r="U37" i="2"/>
  <c r="T37" i="2"/>
  <c r="S37" i="2"/>
  <c r="P633" i="2"/>
  <c r="P580" i="2"/>
  <c r="W580" i="2" s="1"/>
  <c r="O580" i="2"/>
  <c r="O105" i="2"/>
  <c r="W105" i="2" s="1"/>
  <c r="S451" i="2"/>
  <c r="S396" i="2" s="1"/>
  <c r="T451" i="2"/>
  <c r="T449" i="2"/>
  <c r="U451" i="2"/>
  <c r="U396" i="2" s="1"/>
  <c r="S101" i="2"/>
  <c r="S99" i="2" s="1"/>
  <c r="T101" i="2"/>
  <c r="T99" i="2"/>
  <c r="O395" i="2"/>
  <c r="O21" i="2"/>
  <c r="P395" i="2"/>
  <c r="P21" i="2"/>
  <c r="Q395" i="2"/>
  <c r="Q394" i="2" s="1"/>
  <c r="N395" i="2"/>
  <c r="O615" i="2"/>
  <c r="O611" i="2" s="1"/>
  <c r="O610" i="2" s="1"/>
  <c r="O581" i="2" s="1"/>
  <c r="O579" i="2" s="1"/>
  <c r="W615" i="2"/>
  <c r="R451" i="2"/>
  <c r="R396" i="2"/>
  <c r="R125" i="2"/>
  <c r="R123" i="2" s="1"/>
  <c r="R101" i="2"/>
  <c r="R93" i="2" s="1"/>
  <c r="O19" i="2"/>
  <c r="N41" i="2"/>
  <c r="N101" i="2"/>
  <c r="N99" i="2"/>
  <c r="N611" i="2"/>
  <c r="N610" i="2" s="1"/>
  <c r="N581" i="2" s="1"/>
  <c r="N579" i="2" s="1"/>
  <c r="N118" i="2"/>
  <c r="N116" i="2" s="1"/>
  <c r="M611" i="2"/>
  <c r="W611" i="2" s="1"/>
  <c r="M101" i="2"/>
  <c r="Q125" i="2"/>
  <c r="Q123" i="2"/>
  <c r="O118" i="2"/>
  <c r="O116" i="2" s="1"/>
  <c r="O125" i="2"/>
  <c r="Q101" i="2"/>
  <c r="Q99" i="2" s="1"/>
  <c r="O146" i="2"/>
  <c r="O144" i="2"/>
  <c r="O167" i="2"/>
  <c r="O59" i="2"/>
  <c r="O57" i="2" s="1"/>
  <c r="L612" i="2"/>
  <c r="L610" i="2"/>
  <c r="K612" i="2"/>
  <c r="W612" i="2" s="1"/>
  <c r="M603" i="2"/>
  <c r="W603" i="2"/>
  <c r="L588" i="2"/>
  <c r="K588" i="2"/>
  <c r="W588" i="2" s="1"/>
  <c r="L587" i="2"/>
  <c r="K587" i="2"/>
  <c r="W587" i="2" s="1"/>
  <c r="M585" i="2"/>
  <c r="W585" i="2" s="1"/>
  <c r="W574" i="2"/>
  <c r="W568" i="2"/>
  <c r="W565" i="2"/>
  <c r="W562" i="2"/>
  <c r="W559" i="2"/>
  <c r="W528" i="2"/>
  <c r="W522" i="2"/>
  <c r="W519" i="2"/>
  <c r="W513" i="2"/>
  <c r="W510" i="2"/>
  <c r="W499" i="2"/>
  <c r="W496" i="2"/>
  <c r="M490" i="2"/>
  <c r="W490" i="2"/>
  <c r="Q451" i="2"/>
  <c r="Q449" i="2" s="1"/>
  <c r="P451" i="2"/>
  <c r="P449" i="2" s="1"/>
  <c r="O451" i="2"/>
  <c r="O449" i="2"/>
  <c r="N451" i="2"/>
  <c r="N449" i="2"/>
  <c r="M451" i="2"/>
  <c r="M449" i="2" s="1"/>
  <c r="L451" i="2"/>
  <c r="L396" i="2"/>
  <c r="L394" i="2" s="1"/>
  <c r="K451" i="2"/>
  <c r="K449" i="2"/>
  <c r="W428" i="2"/>
  <c r="W391" i="2"/>
  <c r="W390" i="2"/>
  <c r="W389" i="2"/>
  <c r="W388" i="2"/>
  <c r="W387" i="2"/>
  <c r="W386" i="2"/>
  <c r="W385" i="2"/>
  <c r="W384" i="2"/>
  <c r="W383" i="2"/>
  <c r="W382" i="2"/>
  <c r="W381" i="2"/>
  <c r="W380" i="2"/>
  <c r="W379" i="2"/>
  <c r="W378" i="2"/>
  <c r="W377" i="2"/>
  <c r="W376" i="2"/>
  <c r="W372" i="2"/>
  <c r="W371" i="2"/>
  <c r="W370" i="2"/>
  <c r="W369" i="2"/>
  <c r="K222" i="2"/>
  <c r="K221" i="2"/>
  <c r="W221" i="2"/>
  <c r="K214" i="2"/>
  <c r="W214" i="2"/>
  <c r="L206" i="2"/>
  <c r="W206" i="2" s="1"/>
  <c r="L201" i="2"/>
  <c r="L199" i="2" s="1"/>
  <c r="L197" i="2" s="1"/>
  <c r="N200" i="2"/>
  <c r="N43" i="2"/>
  <c r="N199" i="2"/>
  <c r="N197" i="2"/>
  <c r="N192" i="2" s="1"/>
  <c r="M199" i="2"/>
  <c r="M197" i="2" s="1"/>
  <c r="M196" i="2" s="1"/>
  <c r="K199" i="2"/>
  <c r="K192" i="2" s="1"/>
  <c r="N198" i="2"/>
  <c r="N196" i="2" s="1"/>
  <c r="M198" i="2"/>
  <c r="K198" i="2"/>
  <c r="W198" i="2" s="1"/>
  <c r="N193" i="2"/>
  <c r="N61" i="2" s="1"/>
  <c r="M193" i="2"/>
  <c r="K193" i="2"/>
  <c r="K57" i="2"/>
  <c r="M192" i="2"/>
  <c r="L168" i="2"/>
  <c r="L58" i="2"/>
  <c r="L57" i="2" s="1"/>
  <c r="K168" i="2"/>
  <c r="W168" i="2" s="1"/>
  <c r="N167" i="2"/>
  <c r="N59" i="2" s="1"/>
  <c r="N165" i="2"/>
  <c r="M167" i="2"/>
  <c r="M165" i="2" s="1"/>
  <c r="M151" i="2"/>
  <c r="W151" i="2"/>
  <c r="M148" i="2"/>
  <c r="W148" i="2" s="1"/>
  <c r="M147" i="2"/>
  <c r="W147" i="2" s="1"/>
  <c r="L147" i="2"/>
  <c r="N146" i="2"/>
  <c r="N144" i="2"/>
  <c r="M145" i="2"/>
  <c r="L145" i="2"/>
  <c r="K145" i="2"/>
  <c r="K144" i="2" s="1"/>
  <c r="M129" i="2"/>
  <c r="W129" i="2"/>
  <c r="M125" i="2"/>
  <c r="W125" i="2" s="1"/>
  <c r="N125" i="2"/>
  <c r="N123" i="2"/>
  <c r="L124" i="2"/>
  <c r="L123" i="2" s="1"/>
  <c r="K124" i="2"/>
  <c r="K92" i="2" s="1"/>
  <c r="K123" i="2"/>
  <c r="M120" i="2"/>
  <c r="M118" i="2" s="1"/>
  <c r="Q118" i="2"/>
  <c r="Q116" i="2" s="1"/>
  <c r="L117" i="2"/>
  <c r="L116" i="2" s="1"/>
  <c r="K117" i="2"/>
  <c r="W117" i="2" s="1"/>
  <c r="Q95" i="2"/>
  <c r="W95" i="2" s="1"/>
  <c r="M103" i="2"/>
  <c r="W103" i="2"/>
  <c r="L102" i="2"/>
  <c r="L99" i="2" s="1"/>
  <c r="L100" i="2"/>
  <c r="L92" i="2"/>
  <c r="K100" i="2"/>
  <c r="W100" i="2"/>
  <c r="Q61" i="2"/>
  <c r="O61" i="2"/>
  <c r="L43" i="2"/>
  <c r="K43" i="2"/>
  <c r="W43" i="2" s="1"/>
  <c r="N42" i="2"/>
  <c r="N40" i="2"/>
  <c r="O39" i="2"/>
  <c r="N39" i="2"/>
  <c r="M21" i="2"/>
  <c r="L21" i="2"/>
  <c r="M41" i="2"/>
  <c r="W41" i="2" s="1"/>
  <c r="Q325" i="2"/>
  <c r="W325" i="2" s="1"/>
  <c r="R60" i="2"/>
  <c r="T21" i="2"/>
  <c r="O396" i="2"/>
  <c r="O394" i="2" s="1"/>
  <c r="U144" i="2"/>
  <c r="Q233" i="2"/>
  <c r="W233" i="2"/>
  <c r="O165" i="2"/>
  <c r="T63" i="2"/>
  <c r="N21" i="2"/>
  <c r="N20" i="2" s="1"/>
  <c r="L144" i="2"/>
  <c r="R165" i="2"/>
  <c r="M396" i="2"/>
  <c r="M25" i="2"/>
  <c r="M12" i="2" s="1"/>
  <c r="M394" i="2"/>
  <c r="S316" i="2"/>
  <c r="W316" i="2"/>
  <c r="R449" i="2"/>
  <c r="S60" i="2"/>
  <c r="W60" i="2" s="1"/>
  <c r="K610" i="2"/>
  <c r="S54" i="2"/>
  <c r="W54" i="2" s="1"/>
  <c r="K116" i="2"/>
  <c r="U449" i="2"/>
  <c r="U48" i="2"/>
  <c r="Q67" i="2"/>
  <c r="W67" i="2" s="1"/>
  <c r="U59" i="2"/>
  <c r="L449" i="2"/>
  <c r="M610" i="2"/>
  <c r="V39" i="2"/>
  <c r="V144" i="2"/>
  <c r="V610" i="2"/>
  <c r="V581" i="2" s="1"/>
  <c r="V579" i="2" s="1"/>
  <c r="V651" i="2"/>
  <c r="W652" i="2"/>
  <c r="M123" i="2"/>
  <c r="N396" i="2"/>
  <c r="N394" i="2" s="1"/>
  <c r="V258" i="2"/>
  <c r="L584" i="2"/>
  <c r="L581" i="2" s="1"/>
  <c r="L579" i="2" s="1"/>
  <c r="T639" i="2"/>
  <c r="L165" i="2"/>
  <c r="T47" i="2"/>
  <c r="Q39" i="2"/>
  <c r="N25" i="2"/>
  <c r="N22" i="2" s="1"/>
  <c r="K17" i="2"/>
  <c r="M22" i="2"/>
  <c r="M20" i="2"/>
  <c r="R25" i="2"/>
  <c r="W267" i="2"/>
  <c r="U123" i="2"/>
  <c r="N93" i="2"/>
  <c r="M42" i="2"/>
  <c r="W42" i="2" s="1"/>
  <c r="K44" i="2"/>
  <c r="M146" i="2"/>
  <c r="M39" i="2" s="1"/>
  <c r="K99" i="2"/>
  <c r="K165" i="2"/>
  <c r="O123" i="2"/>
  <c r="Q243" i="2"/>
  <c r="U21" i="2"/>
  <c r="V21" i="2"/>
  <c r="T257" i="2"/>
  <c r="M586" i="2"/>
  <c r="W586" i="2" s="1"/>
  <c r="T396" i="2"/>
  <c r="Q259" i="2"/>
  <c r="Q64" i="2" s="1"/>
  <c r="S144" i="2"/>
  <c r="W124" i="2"/>
  <c r="W222" i="2"/>
  <c r="W614" i="2"/>
  <c r="Q227" i="2"/>
  <c r="L193" i="2"/>
  <c r="L61" i="2" s="1"/>
  <c r="T64" i="2"/>
  <c r="Q287" i="2"/>
  <c r="W287" i="2" s="1"/>
  <c r="U60" i="2"/>
  <c r="S651" i="2"/>
  <c r="W651" i="2" s="1"/>
  <c r="S71" i="2"/>
  <c r="W71" i="2" s="1"/>
  <c r="S70" i="2"/>
  <c r="W70" i="2" s="1"/>
  <c r="W351" i="2"/>
  <c r="W451" i="2"/>
  <c r="V165" i="2"/>
  <c r="W166" i="2"/>
  <c r="R39" i="2"/>
  <c r="P144" i="2"/>
  <c r="S449" i="2"/>
  <c r="Q396" i="2"/>
  <c r="Q25" i="2"/>
  <c r="Q22" i="2" s="1"/>
  <c r="S118" i="2"/>
  <c r="S116" i="2" s="1"/>
  <c r="P123" i="2"/>
  <c r="W260" i="2"/>
  <c r="W290" i="2"/>
  <c r="K61" i="2"/>
  <c r="K45" i="2"/>
  <c r="W45" i="2" s="1"/>
  <c r="K213" i="2"/>
  <c r="W213" i="2" s="1"/>
  <c r="K396" i="2"/>
  <c r="L198" i="2"/>
  <c r="V93" i="2"/>
  <c r="V91" i="2" s="1"/>
  <c r="K58" i="2"/>
  <c r="W58" i="2" s="1"/>
  <c r="S69" i="2"/>
  <c r="W69" i="2" s="1"/>
  <c r="R22" i="2"/>
  <c r="R20" i="2"/>
  <c r="R12" i="2"/>
  <c r="K394" i="2"/>
  <c r="K25" i="2"/>
  <c r="K20" i="2" s="1"/>
  <c r="K11" i="2"/>
  <c r="M584" i="2"/>
  <c r="Q12" i="2"/>
  <c r="W193" i="2"/>
  <c r="N91" i="2"/>
  <c r="N38" i="2"/>
  <c r="N36" i="2"/>
  <c r="N15" i="2" s="1"/>
  <c r="W243" i="2"/>
  <c r="V38" i="2"/>
  <c r="V36" i="2" s="1"/>
  <c r="Q286" i="2"/>
  <c r="T394" i="2"/>
  <c r="T25" i="2"/>
  <c r="T22" i="2" s="1"/>
  <c r="T20" i="2" s="1"/>
  <c r="T12" i="2"/>
  <c r="M581" i="2"/>
  <c r="M579" i="2" s="1"/>
  <c r="W610" i="2" l="1"/>
  <c r="S25" i="2"/>
  <c r="S394" i="2"/>
  <c r="W227" i="2"/>
  <c r="M59" i="2"/>
  <c r="W165" i="2"/>
  <c r="W449" i="2"/>
  <c r="V25" i="2"/>
  <c r="V394" i="2"/>
  <c r="U57" i="2"/>
  <c r="U17" i="2" s="1"/>
  <c r="W63" i="2"/>
  <c r="T91" i="2"/>
  <c r="T38" i="2"/>
  <c r="T36" i="2" s="1"/>
  <c r="N17" i="2"/>
  <c r="N57" i="2"/>
  <c r="W192" i="2"/>
  <c r="P59" i="2"/>
  <c r="P165" i="2"/>
  <c r="V16" i="2"/>
  <c r="V11" i="2"/>
  <c r="N10" i="2"/>
  <c r="U226" i="2"/>
  <c r="U46" i="2"/>
  <c r="W46" i="2" s="1"/>
  <c r="W39" i="2"/>
  <c r="R91" i="2"/>
  <c r="R38" i="2"/>
  <c r="R36" i="2" s="1"/>
  <c r="T11" i="2"/>
  <c r="T16" i="2"/>
  <c r="L192" i="2"/>
  <c r="L196" i="2"/>
  <c r="W61" i="2"/>
  <c r="L17" i="2"/>
  <c r="W286" i="2"/>
  <c r="W118" i="2"/>
  <c r="M93" i="2"/>
  <c r="M116" i="2"/>
  <c r="W116" i="2" s="1"/>
  <c r="W349" i="2"/>
  <c r="V35" i="2"/>
  <c r="V15" i="2"/>
  <c r="W123" i="2"/>
  <c r="S51" i="2"/>
  <c r="S226" i="2"/>
  <c r="S57" i="2"/>
  <c r="S17" i="2" s="1"/>
  <c r="K91" i="2"/>
  <c r="W92" i="2"/>
  <c r="K37" i="2"/>
  <c r="U25" i="2"/>
  <c r="U394" i="2"/>
  <c r="R57" i="2"/>
  <c r="R17" i="2" s="1"/>
  <c r="V226" i="2"/>
  <c r="N35" i="2"/>
  <c r="L37" i="2"/>
  <c r="P259" i="2"/>
  <c r="W353" i="2"/>
  <c r="P19" i="2"/>
  <c r="W19" i="2" s="1"/>
  <c r="W317" i="2"/>
  <c r="W201" i="2"/>
  <c r="P579" i="2"/>
  <c r="N12" i="2"/>
  <c r="S348" i="2"/>
  <c r="W395" i="2"/>
  <c r="O101" i="2"/>
  <c r="L44" i="2"/>
  <c r="W44" i="2" s="1"/>
  <c r="Q51" i="2"/>
  <c r="Q639" i="2"/>
  <c r="W639" i="2" s="1"/>
  <c r="W102" i="2"/>
  <c r="O25" i="2"/>
  <c r="O17" i="2"/>
  <c r="M99" i="2"/>
  <c r="W244" i="2"/>
  <c r="T144" i="2"/>
  <c r="W145" i="2"/>
  <c r="L94" i="2"/>
  <c r="S257" i="2"/>
  <c r="K12" i="2"/>
  <c r="S93" i="2"/>
  <c r="W396" i="2"/>
  <c r="M144" i="2"/>
  <c r="W144" i="2" s="1"/>
  <c r="S315" i="2"/>
  <c r="S55" i="2"/>
  <c r="W55" i="2" s="1"/>
  <c r="R99" i="2"/>
  <c r="P93" i="2"/>
  <c r="U93" i="2"/>
  <c r="T348" i="2"/>
  <c r="T347" i="2" s="1"/>
  <c r="W146" i="2"/>
  <c r="Q21" i="2"/>
  <c r="W199" i="2"/>
  <c r="K584" i="2"/>
  <c r="K22" i="2"/>
  <c r="Q93" i="2"/>
  <c r="W167" i="2"/>
  <c r="Q50" i="2"/>
  <c r="W50" i="2" s="1"/>
  <c r="W174" i="2"/>
  <c r="R226" i="2"/>
  <c r="K197" i="2"/>
  <c r="P396" i="2"/>
  <c r="U258" i="2"/>
  <c r="K16" i="2"/>
  <c r="Q228" i="2"/>
  <c r="L25" i="2"/>
  <c r="P258" i="2"/>
  <c r="Q257" i="2"/>
  <c r="U47" i="2"/>
  <c r="W47" i="2" s="1"/>
  <c r="W99" i="2" l="1"/>
  <c r="Q65" i="2"/>
  <c r="W228" i="2"/>
  <c r="W21" i="2"/>
  <c r="Q20" i="2"/>
  <c r="L20" i="2"/>
  <c r="L12" i="2"/>
  <c r="L22" i="2"/>
  <c r="W259" i="2"/>
  <c r="P64" i="2"/>
  <c r="W64" i="2" s="1"/>
  <c r="S38" i="2"/>
  <c r="S36" i="2" s="1"/>
  <c r="S91" i="2"/>
  <c r="V14" i="2"/>
  <c r="V10" i="2"/>
  <c r="Q226" i="2"/>
  <c r="W226" i="2" s="1"/>
  <c r="P394" i="2"/>
  <c r="W394" i="2" s="1"/>
  <c r="P25" i="2"/>
  <c r="O93" i="2"/>
  <c r="O99" i="2"/>
  <c r="N11" i="2"/>
  <c r="N16" i="2"/>
  <c r="N14" i="2" s="1"/>
  <c r="N9" i="2" s="1"/>
  <c r="W51" i="2"/>
  <c r="W197" i="2"/>
  <c r="K196" i="2"/>
  <c r="W196" i="2" s="1"/>
  <c r="W25" i="2"/>
  <c r="W94" i="2"/>
  <c r="L40" i="2"/>
  <c r="W40" i="2" s="1"/>
  <c r="R16" i="2"/>
  <c r="R11" i="2"/>
  <c r="T35" i="2"/>
  <c r="T15" i="2"/>
  <c r="S22" i="2"/>
  <c r="S20" i="2" s="1"/>
  <c r="S12" i="2"/>
  <c r="P57" i="2"/>
  <c r="P17" i="2" s="1"/>
  <c r="S347" i="2"/>
  <c r="W347" i="2" s="1"/>
  <c r="W348" i="2"/>
  <c r="L91" i="2"/>
  <c r="U12" i="2"/>
  <c r="U22" i="2"/>
  <c r="U20" i="2" s="1"/>
  <c r="W101" i="2"/>
  <c r="U91" i="2"/>
  <c r="U38" i="2"/>
  <c r="U36" i="2" s="1"/>
  <c r="P91" i="2"/>
  <c r="P38" i="2"/>
  <c r="P36" i="2" s="1"/>
  <c r="W37" i="2"/>
  <c r="K36" i="2"/>
  <c r="U11" i="2"/>
  <c r="U16" i="2"/>
  <c r="K581" i="2"/>
  <c r="W584" i="2"/>
  <c r="M38" i="2"/>
  <c r="W93" i="2"/>
  <c r="M91" i="2"/>
  <c r="L11" i="2"/>
  <c r="L16" i="2"/>
  <c r="W59" i="2"/>
  <c r="M57" i="2"/>
  <c r="Q91" i="2"/>
  <c r="Q38" i="2"/>
  <c r="Q36" i="2" s="1"/>
  <c r="O11" i="2"/>
  <c r="O16" i="2"/>
  <c r="V22" i="2"/>
  <c r="V20" i="2" s="1"/>
  <c r="V12" i="2"/>
  <c r="P48" i="2"/>
  <c r="W48" i="2" s="1"/>
  <c r="W258" i="2"/>
  <c r="P257" i="2"/>
  <c r="W257" i="2" s="1"/>
  <c r="S314" i="2"/>
  <c r="W314" i="2" s="1"/>
  <c r="W315" i="2"/>
  <c r="O22" i="2"/>
  <c r="O20" i="2" s="1"/>
  <c r="O12" i="2"/>
  <c r="S16" i="2"/>
  <c r="S11" i="2"/>
  <c r="R35" i="2"/>
  <c r="R15" i="2"/>
  <c r="U35" i="2" l="1"/>
  <c r="U15" i="2"/>
  <c r="O38" i="2"/>
  <c r="O36" i="2" s="1"/>
  <c r="O91" i="2"/>
  <c r="W91" i="2" s="1"/>
  <c r="S15" i="2"/>
  <c r="S35" i="2"/>
  <c r="T10" i="2"/>
  <c r="T14" i="2"/>
  <c r="T9" i="2" s="1"/>
  <c r="P12" i="2"/>
  <c r="W12" i="2" s="1"/>
  <c r="P22" i="2"/>
  <c r="K35" i="2"/>
  <c r="K15" i="2"/>
  <c r="M17" i="2"/>
  <c r="R14" i="2"/>
  <c r="R9" i="2" s="1"/>
  <c r="R10" i="2"/>
  <c r="W38" i="2"/>
  <c r="M36" i="2"/>
  <c r="L36" i="2"/>
  <c r="P15" i="2"/>
  <c r="P35" i="2"/>
  <c r="K579" i="2"/>
  <c r="W579" i="2" s="1"/>
  <c r="W581" i="2"/>
  <c r="V9" i="2"/>
  <c r="P16" i="2"/>
  <c r="P11" i="2"/>
  <c r="Q15" i="2"/>
  <c r="W65" i="2"/>
  <c r="Q57" i="2"/>
  <c r="Q17" i="2" s="1"/>
  <c r="L15" i="2" l="1"/>
  <c r="L35" i="2"/>
  <c r="S14" i="2"/>
  <c r="S9" i="2" s="1"/>
  <c r="S10" i="2"/>
  <c r="U14" i="2"/>
  <c r="U9" i="2" s="1"/>
  <c r="U10" i="2"/>
  <c r="M35" i="2"/>
  <c r="W35" i="2" s="1"/>
  <c r="M15" i="2"/>
  <c r="Q10" i="2"/>
  <c r="Q14" i="2"/>
  <c r="Q9" i="2" s="1"/>
  <c r="Q35" i="2"/>
  <c r="W57" i="2"/>
  <c r="K14" i="2"/>
  <c r="K10" i="2"/>
  <c r="M16" i="2"/>
  <c r="M11" i="2"/>
  <c r="W11" i="2" s="1"/>
  <c r="W17" i="2"/>
  <c r="Q11" i="2"/>
  <c r="Q16" i="2"/>
  <c r="O35" i="2"/>
  <c r="O15" i="2"/>
  <c r="W36" i="2"/>
  <c r="P14" i="2"/>
  <c r="P10" i="2"/>
  <c r="P20" i="2"/>
  <c r="W20" i="2" s="1"/>
  <c r="W22" i="2"/>
  <c r="M10" i="2" l="1"/>
  <c r="M14" i="2"/>
  <c r="M9" i="2" s="1"/>
  <c r="W16" i="2"/>
  <c r="O10" i="2"/>
  <c r="O14" i="2"/>
  <c r="O9" i="2" s="1"/>
  <c r="W15" i="2"/>
  <c r="P9" i="2"/>
  <c r="K9" i="2"/>
  <c r="L14" i="2"/>
  <c r="L9" i="2" s="1"/>
  <c r="L10" i="2"/>
  <c r="W10" i="2" s="1"/>
  <c r="W9" i="2" l="1"/>
  <c r="W14" i="2"/>
</calcChain>
</file>

<file path=xl/sharedStrings.xml><?xml version="1.0" encoding="utf-8"?>
<sst xmlns="http://schemas.openxmlformats.org/spreadsheetml/2006/main" count="11217" uniqueCount="760">
  <si>
    <t>Х</t>
  </si>
  <si>
    <t>Коды бюджетной классификации расходов</t>
  </si>
  <si>
    <t>тыс.рублей</t>
  </si>
  <si>
    <t>1.</t>
  </si>
  <si>
    <t>Единица измерения показателя</t>
  </si>
  <si>
    <t>Сроки реализации</t>
  </si>
  <si>
    <t>Ответственный исполнитель и соисполнители</t>
  </si>
  <si>
    <t>Методика расчета показателя</t>
  </si>
  <si>
    <t>№</t>
  </si>
  <si>
    <t>гр.1</t>
  </si>
  <si>
    <t>гр.2</t>
  </si>
  <si>
    <t>гр.3</t>
  </si>
  <si>
    <t>гр.4</t>
  </si>
  <si>
    <t>гр.5</t>
  </si>
  <si>
    <t>гр.6</t>
  </si>
  <si>
    <t>гр.7</t>
  </si>
  <si>
    <t>гр.8</t>
  </si>
  <si>
    <t>гр.9</t>
  </si>
  <si>
    <t>гр.10</t>
  </si>
  <si>
    <t>гр.14</t>
  </si>
  <si>
    <t>гр.15</t>
  </si>
  <si>
    <t>гр.17</t>
  </si>
  <si>
    <t>гр.18</t>
  </si>
  <si>
    <t>гр.19</t>
  </si>
  <si>
    <t>гр.20</t>
  </si>
  <si>
    <t>Итого</t>
  </si>
  <si>
    <t>Наименование целей, задач, подпрограмм, основных мероприятий, мероприятий, ведомственных целевых программ, показателей</t>
  </si>
  <si>
    <t>%</t>
  </si>
  <si>
    <t>гр.16</t>
  </si>
  <si>
    <t>финансирование за счет краевого бюджета</t>
  </si>
  <si>
    <t>ПЦ1</t>
  </si>
  <si>
    <t>ПЦ2</t>
  </si>
  <si>
    <t>Государственная служба занятости населения Забайкальского края</t>
  </si>
  <si>
    <t>Абсолютный показатель</t>
  </si>
  <si>
    <t>финансирование за счет федерального бюджета</t>
  </si>
  <si>
    <t>ПЦ3</t>
  </si>
  <si>
    <t>ПЦ4</t>
  </si>
  <si>
    <t>Обеспечивающая подпрограмма</t>
  </si>
  <si>
    <t>ВСЕГО</t>
  </si>
  <si>
    <t>242</t>
  </si>
  <si>
    <t>244</t>
  </si>
  <si>
    <t>851</t>
  </si>
  <si>
    <t xml:space="preserve"> 04 01</t>
  </si>
  <si>
    <t>5109900</t>
  </si>
  <si>
    <t>111</t>
  </si>
  <si>
    <t>112</t>
  </si>
  <si>
    <t>852</t>
  </si>
  <si>
    <t>1.1.</t>
  </si>
  <si>
    <t>1.1.1.</t>
  </si>
  <si>
    <t>1.1-ПОМ1</t>
  </si>
  <si>
    <t>Показатель "Количество подготовленных аналитических материалов"</t>
  </si>
  <si>
    <t>1.1.1.1.</t>
  </si>
  <si>
    <t>1.1.1.2.</t>
  </si>
  <si>
    <t>ед.</t>
  </si>
  <si>
    <t>1.1.3.</t>
  </si>
  <si>
    <t>1.1.3-ПОМ1</t>
  </si>
  <si>
    <t>1.1.3.2.</t>
  </si>
  <si>
    <t>1.1.3.3.</t>
  </si>
  <si>
    <t>522 75 00</t>
  </si>
  <si>
    <t>-</t>
  </si>
  <si>
    <t>чел.</t>
  </si>
  <si>
    <t>1.1.5.</t>
  </si>
  <si>
    <t>1.1.6.</t>
  </si>
  <si>
    <t>1.1.6.- ПОМ1</t>
  </si>
  <si>
    <t>522 24 01</t>
  </si>
  <si>
    <t>510 50 83</t>
  </si>
  <si>
    <t xml:space="preserve"> 522 24 03</t>
  </si>
  <si>
    <t>522 24 02</t>
  </si>
  <si>
    <t>1.2.</t>
  </si>
  <si>
    <t>Подпрограмма "Развитие институтов рынка труда"</t>
  </si>
  <si>
    <t>кроме того</t>
  </si>
  <si>
    <t>финансирование за счет внебюджетных источников</t>
  </si>
  <si>
    <t>1.2-ПП1</t>
  </si>
  <si>
    <t>1.2-ПП2</t>
  </si>
  <si>
    <t>1.2-ПП3</t>
  </si>
  <si>
    <t>1.2.1.</t>
  </si>
  <si>
    <t>шт.</t>
  </si>
  <si>
    <t>1.4-ПП1</t>
  </si>
  <si>
    <t>Абсолютный показатель. Наблюдается в системе государственной статистики</t>
  </si>
  <si>
    <t>лет</t>
  </si>
  <si>
    <t>1.4.1.</t>
  </si>
  <si>
    <t>1.4.2-ПОМ1</t>
  </si>
  <si>
    <t>1.3.</t>
  </si>
  <si>
    <t>1.3-ПП2</t>
  </si>
  <si>
    <t>1.3-ПП3</t>
  </si>
  <si>
    <t>1.3.1.</t>
  </si>
  <si>
    <t>1.3.1.1.</t>
  </si>
  <si>
    <t>1.3.1.2.</t>
  </si>
  <si>
    <t>1.3.1.3.</t>
  </si>
  <si>
    <t>1.3.2.</t>
  </si>
  <si>
    <t>1.3.2-ПОМ1</t>
  </si>
  <si>
    <t>1.3.2.1.</t>
  </si>
  <si>
    <t>1.3.3.</t>
  </si>
  <si>
    <t>1.3.3-ПОМ1</t>
  </si>
  <si>
    <t>1.3.3.1.</t>
  </si>
  <si>
    <t>1.3.3.2.</t>
  </si>
  <si>
    <t>1.3.3.3.</t>
  </si>
  <si>
    <t>510 52 90</t>
  </si>
  <si>
    <t>522 24 03</t>
  </si>
  <si>
    <t>522 00 00</t>
  </si>
  <si>
    <t>X</t>
  </si>
  <si>
    <t>гр.11</t>
  </si>
  <si>
    <t>гр.12</t>
  </si>
  <si>
    <t>гр.13</t>
  </si>
  <si>
    <t>Наблюдается в системе государственной статистики</t>
  </si>
  <si>
    <t>на 1000 чел.</t>
  </si>
  <si>
    <t>1.4.2.</t>
  </si>
  <si>
    <t>финансирование за счет средств краевого бюджета</t>
  </si>
  <si>
    <t>финансирование за счет средств федерального бюджета</t>
  </si>
  <si>
    <t>1.3-ПП4</t>
  </si>
  <si>
    <t>1.3.1.5.</t>
  </si>
  <si>
    <t>1.3.1.6.</t>
  </si>
  <si>
    <t>1.3.2.3.</t>
  </si>
  <si>
    <t>1.3.2.4.</t>
  </si>
  <si>
    <t>1.3.2.5.</t>
  </si>
  <si>
    <t>1.3.2.6.</t>
  </si>
  <si>
    <t>1.3.3-ПОМ3</t>
  </si>
  <si>
    <t>1.3.3-ПОМ4</t>
  </si>
  <si>
    <t>дней</t>
  </si>
  <si>
    <t>тыс.ед.</t>
  </si>
  <si>
    <t>1.3.3.4.</t>
  </si>
  <si>
    <t>1.3.3.5.</t>
  </si>
  <si>
    <t>1.3.3.6.</t>
  </si>
  <si>
    <t>1.3.3.7.</t>
  </si>
  <si>
    <t>1.3.4.</t>
  </si>
  <si>
    <t>1.3.5.</t>
  </si>
  <si>
    <t>1.3.5-ПОМ1</t>
  </si>
  <si>
    <t>1.3.5.1.</t>
  </si>
  <si>
    <t>1.3.5.2.</t>
  </si>
  <si>
    <t>1.3.5.3.</t>
  </si>
  <si>
    <t>1.3.5.4.</t>
  </si>
  <si>
    <t>1.3.5.5.</t>
  </si>
  <si>
    <t>1.3.6.</t>
  </si>
  <si>
    <t>1.3.6-ПОМ1</t>
  </si>
  <si>
    <t>1.3.6.1.</t>
  </si>
  <si>
    <t>1.3.6.2.</t>
  </si>
  <si>
    <t>1.3.6.3.</t>
  </si>
  <si>
    <t>1.3.6.4.</t>
  </si>
  <si>
    <t>1.3.6.5.</t>
  </si>
  <si>
    <t>1.3.7.</t>
  </si>
  <si>
    <t>1.4-ПП2</t>
  </si>
  <si>
    <t>1.4-ПП3</t>
  </si>
  <si>
    <t>1.4.1.1.</t>
  </si>
  <si>
    <t>1.4.1.1-ПМ1</t>
  </si>
  <si>
    <t>1.4.1.2.</t>
  </si>
  <si>
    <t>1.4.1.2-ПМ1</t>
  </si>
  <si>
    <t>1.4.2.1.</t>
  </si>
  <si>
    <t>1.4.2.1-ПМ1</t>
  </si>
  <si>
    <t>1.4.3.</t>
  </si>
  <si>
    <t>1.4.3.1.</t>
  </si>
  <si>
    <t>1.4.3.1-ПМ1</t>
  </si>
  <si>
    <t>1.5</t>
  </si>
  <si>
    <t>1.5-ПП1</t>
  </si>
  <si>
    <t>1.5.2.</t>
  </si>
  <si>
    <t>1.5.2-ПОМ1</t>
  </si>
  <si>
    <t>10 03</t>
  </si>
  <si>
    <t>04 01</t>
  </si>
  <si>
    <t>финансирование за счет федерального бюджета, из них:</t>
  </si>
  <si>
    <t>финансирование за счет федерального бюджета, в том числе:</t>
  </si>
  <si>
    <t>финансирование за счет краевого бюджета, в том числе:</t>
  </si>
  <si>
    <t>финансирование за счет краевого бюджета, в том числе по целевым статьям:</t>
  </si>
  <si>
    <t>финансирование мероприятия, в том числе:</t>
  </si>
  <si>
    <t>1.1.2.</t>
  </si>
  <si>
    <t>1.1.2-ПОМ1</t>
  </si>
  <si>
    <t>1.1.3.1</t>
  </si>
  <si>
    <t>1.1.3.1-ПМ1</t>
  </si>
  <si>
    <t>1.1.3.2.- ПМ1</t>
  </si>
  <si>
    <t>1.1.3.3-ПМ1</t>
  </si>
  <si>
    <t>1.1.3.3-ПМ2</t>
  </si>
  <si>
    <t>1.1.6.1</t>
  </si>
  <si>
    <t>1.1.6.1.- ПМ1</t>
  </si>
  <si>
    <t>1.1.6.2.</t>
  </si>
  <si>
    <t>1.1.6.2.- ПМ1</t>
  </si>
  <si>
    <t>1.1.6.3.</t>
  </si>
  <si>
    <t>финансирование за счет средств краевого бюджета, в том числе по целевым статьям:</t>
  </si>
  <si>
    <t>финансирование за счет  краевого бюджета, в том числе:</t>
  </si>
  <si>
    <t>финансирование за счет федерального  бюджета</t>
  </si>
  <si>
    <t>финансирование подпрограммы,  в том числе:</t>
  </si>
  <si>
    <t>из них:</t>
  </si>
  <si>
    <t>ПЦ5</t>
  </si>
  <si>
    <t>В соответствии с Методикой оценки эффективности использования иностранных граждан, осуществляющих трудовую деятельность  в Забайкальском крае</t>
  </si>
  <si>
    <t>1.2.1.-ПОМ1</t>
  </si>
  <si>
    <t>1.3.1.1.- ПМ-1</t>
  </si>
  <si>
    <t>1.3.2.1.-ПМ-1</t>
  </si>
  <si>
    <t>1.3.2.4.-ПМ-1</t>
  </si>
  <si>
    <t>1.3.2.6.-ПМ-1</t>
  </si>
  <si>
    <t>1.3.2.5.-ПМ-1</t>
  </si>
  <si>
    <t>1.3.2.3.-ПМ-1</t>
  </si>
  <si>
    <t>1.3.3-ПОМ2</t>
  </si>
  <si>
    <t>1.3.3.1-ПМ-1</t>
  </si>
  <si>
    <t>1.3.3.1.-ПМ-2</t>
  </si>
  <si>
    <t>1.3.3.1.-ПМ-3</t>
  </si>
  <si>
    <t>1.3.3.2.-ПМ-1</t>
  </si>
  <si>
    <t>1.3.3.3.-ПМ-1</t>
  </si>
  <si>
    <t>1.3.3.3.-ПМ-2</t>
  </si>
  <si>
    <t>1.3.3.4.-ПМ-1</t>
  </si>
  <si>
    <t>1.3.3.5.-ПМ-1</t>
  </si>
  <si>
    <t>1.3.3.6.-ПМ-1</t>
  </si>
  <si>
    <t>_</t>
  </si>
  <si>
    <t>1.3.3.7.-ПМ-1</t>
  </si>
  <si>
    <t>1.3.4.-ПОМ1</t>
  </si>
  <si>
    <t>1.3.5.1.-ПМ-1</t>
  </si>
  <si>
    <t>1.3.5.2.-ПМ-1</t>
  </si>
  <si>
    <t>1.3.5.3.-ПМ-1</t>
  </si>
  <si>
    <t>1.3.5.4.-ПМ-1</t>
  </si>
  <si>
    <t>1.3.5.5.-ПМ-1</t>
  </si>
  <si>
    <t>Обучающие организации Забайкальского края</t>
  </si>
  <si>
    <t>1.3.6.1.-ПМ-1</t>
  </si>
  <si>
    <t>1.3.6.2.-ПМ-1</t>
  </si>
  <si>
    <t>1.3.6.3.-ПМ-1</t>
  </si>
  <si>
    <t>1.3.6.5.-ПМ-1</t>
  </si>
  <si>
    <t>1.3.1.2.-ПМ-1</t>
  </si>
  <si>
    <t>1.3.1.3.-ПМ-1</t>
  </si>
  <si>
    <t>1.3.1.5.-ПМ-1</t>
  </si>
  <si>
    <t>1.3.1.6.-ПМ-1</t>
  </si>
  <si>
    <t>Основное мероприятие "Развитие системы социального партнерства"</t>
  </si>
  <si>
    <t>1.3.2.2.</t>
  </si>
  <si>
    <t>1.3.2.2.-ПМ-1</t>
  </si>
  <si>
    <t>Основное мероприятие "Мероприятия, направленные на повышение денежных доходов населения"</t>
  </si>
  <si>
    <t>Основное мероприятие "Прогнозирование ситуации на рынке труда"</t>
  </si>
  <si>
    <t>Основное мероприятие "Оптимизация привлечения иностранной рабочей силы"</t>
  </si>
  <si>
    <t>Основное мероприятие "Обеспечение потребности в кадрах и повышение качества рабочей силы через  предоставление государственных услуг в области содействия занятости населения"</t>
  </si>
  <si>
    <t>Основное мероприятие "Социальные выплаты безработным гражданам"</t>
  </si>
  <si>
    <t>Основное мероприятие "Дополнительные мероприятия в области содействия занятости населения"</t>
  </si>
  <si>
    <t>Основное мероприятие "Осуществление на территории края государственной экспертизы условий труда"</t>
  </si>
  <si>
    <t>Основное мероприятие "Координация проведения на территории края обучения по охране труда"</t>
  </si>
  <si>
    <t>Основное мероприятие "Информационное обеспечение и пропаганда охраны труда"</t>
  </si>
  <si>
    <t>1.3-ПП1</t>
  </si>
  <si>
    <t>1.3.1.-ПОМ1</t>
  </si>
  <si>
    <t>1.3.1.4.</t>
  </si>
  <si>
    <t>1.3.1.4.-ПМ-1</t>
  </si>
  <si>
    <t>1.3.1.4.-ПМ-2</t>
  </si>
  <si>
    <t>1.3.6.4.-ПМ-1</t>
  </si>
  <si>
    <t>1.4.3-ПОМ1</t>
  </si>
  <si>
    <t>1.2.2.</t>
  </si>
  <si>
    <t>1.2.3.</t>
  </si>
  <si>
    <t>1.1.2.2.</t>
  </si>
  <si>
    <t>Финансирование государственной программы:</t>
  </si>
  <si>
    <t>Основное мероприятие "Координация деятельности органов государственной власти Забайкальского края и органов местного самоуправления по созданию условий для повышения рождаемости в крае"</t>
  </si>
  <si>
    <t>0410552900</t>
  </si>
  <si>
    <t xml:space="preserve"> 04 50214 900</t>
  </si>
  <si>
    <t>5105290</t>
  </si>
  <si>
    <t>0410404500</t>
  </si>
  <si>
    <t>0410304500</t>
  </si>
  <si>
    <t>Подпрограмма "Дополнительные мероприятия в сфере занятости населения, направленные на снижение напряженности на рынке труда Забайкальского края в 2016 году"</t>
  </si>
  <si>
    <t>04106R4700</t>
  </si>
  <si>
    <t>0710254700</t>
  </si>
  <si>
    <t>1.2.4.</t>
  </si>
  <si>
    <t>1.2-ПП4</t>
  </si>
  <si>
    <t>тыс. рублей</t>
  </si>
  <si>
    <t>Министерство труда и социальной защиты населения Забайкальского края</t>
  </si>
  <si>
    <t>Министерство труда и социальной защиты населения Забайкальского края, Министерство здравоохранения Забайкальского края</t>
  </si>
  <si>
    <t>Министерство труда и социальной защиты населения Забайкальского края, Государственная инспекция труда в Забайкальском крае</t>
  </si>
  <si>
    <t>Министерство труда и социальной защиты населения Забайкальского края, обучающие организации Забайкальского края</t>
  </si>
  <si>
    <t>Основное мероприятие "Обеспечение деятельности Государственной службы занятости населения Забайкальского края в установленной сфере деятельности"</t>
  </si>
  <si>
    <t xml:space="preserve"> 04 50149 300</t>
  </si>
  <si>
    <t xml:space="preserve"> 04 50129 400</t>
  </si>
  <si>
    <t>01 13</t>
  </si>
  <si>
    <t>092 03 00</t>
  </si>
  <si>
    <t>002 04 00</t>
  </si>
  <si>
    <t xml:space="preserve"> 01 13</t>
  </si>
  <si>
    <t xml:space="preserve"> 092 03 00</t>
  </si>
  <si>
    <t>0020400</t>
  </si>
  <si>
    <t>121</t>
  </si>
  <si>
    <t>122</t>
  </si>
  <si>
    <t>1.5.1-ПОМ1</t>
  </si>
  <si>
    <t>финансирование за счет  краевого бюджета</t>
  </si>
  <si>
    <t>1.3.1.4.-ПМ-3</t>
  </si>
  <si>
    <t>Количество заявленных в отчетном периоде вакансий в субъекте Российской Федерации в расчете на одного работника центра занятости населения</t>
  </si>
  <si>
    <t xml:space="preserve">Численность трудоустроенных граждан в расчете на одного работника центра занятости населения </t>
  </si>
  <si>
    <t>Численность работающих инвалидов трудоспособного возраста в общей численности инвалидов трудоспособного возраста в субъекте Российской Федерации</t>
  </si>
  <si>
    <t>Минимальная численность работников центров занятости населения в расчете на 10000 человек экономически активного населения субъекта Российской Федерации</t>
  </si>
  <si>
    <t>30% от незанятого населения Забайкальского края</t>
  </si>
  <si>
    <t>2017 год</t>
  </si>
  <si>
    <t>2014-2015 годы</t>
  </si>
  <si>
    <t>2014 год</t>
  </si>
  <si>
    <t>2016 год</t>
  </si>
  <si>
    <t>Задача 5 "Создание организационных условий для реализации государственной программы"</t>
  </si>
  <si>
    <t xml:space="preserve">Абсолютный показатель </t>
  </si>
  <si>
    <t>тыс. чел.</t>
  </si>
  <si>
    <t xml:space="preserve">Подпрограмма "Активная политика занятости населения и социальная поддержка безработных граждан" </t>
  </si>
  <si>
    <t>1.1.2.1</t>
  </si>
  <si>
    <t>1.1.3.3-ПМ3</t>
  </si>
  <si>
    <t>1.1.4.1.</t>
  </si>
  <si>
    <t>1.1.4.2.</t>
  </si>
  <si>
    <t>1.1.5.1</t>
  </si>
  <si>
    <t>1.3.1.7.</t>
  </si>
  <si>
    <t>1.3.1.8.</t>
  </si>
  <si>
    <t>1.3.4.1</t>
  </si>
  <si>
    <t>1.3.4.2</t>
  </si>
  <si>
    <t>1.3.4.3</t>
  </si>
  <si>
    <t xml:space="preserve">Основное мероприятие "Координация деятельности по выработке и реализации миграционной политики" </t>
  </si>
  <si>
    <t>1.4.3.2.</t>
  </si>
  <si>
    <t>1.1-ПП</t>
  </si>
  <si>
    <t>Расчетный показатель: число рождений на одну женщину за ее генеративный период</t>
  </si>
  <si>
    <t>1.3.7.1.</t>
  </si>
  <si>
    <r>
      <rPr>
        <b/>
        <sz val="10"/>
        <rFont val="Times New Roman"/>
        <family val="1"/>
        <charset val="204"/>
      </rPr>
      <t>Показатель</t>
    </r>
    <r>
      <rPr>
        <sz val="10"/>
        <rFont val="Times New Roman"/>
        <family val="1"/>
        <charset val="204"/>
      </rPr>
      <t xml:space="preserve"> "Среднегодовая численность постоянного населения Забайкальского края"</t>
    </r>
  </si>
  <si>
    <r>
      <rPr>
        <b/>
        <sz val="10"/>
        <rFont val="Times New Roman"/>
        <family val="1"/>
        <charset val="204"/>
      </rPr>
      <t>Показатель</t>
    </r>
    <r>
      <rPr>
        <sz val="10"/>
        <rFont val="Times New Roman"/>
        <family val="1"/>
        <charset val="204"/>
      </rPr>
      <t xml:space="preserve"> "Уровень регистрируемой безработицы" </t>
    </r>
  </si>
  <si>
    <r>
      <rPr>
        <b/>
        <sz val="10"/>
        <rFont val="Times New Roman"/>
        <family val="1"/>
        <charset val="204"/>
      </rPr>
      <t xml:space="preserve">Показатель </t>
    </r>
    <r>
      <rPr>
        <sz val="10"/>
        <rFont val="Times New Roman"/>
        <family val="1"/>
        <charset val="204"/>
      </rPr>
      <t>"Доля населения с денежными доходами ниже региональной величины прожиточного минимума в общей численности населения"</t>
    </r>
  </si>
  <si>
    <r>
      <rPr>
        <b/>
        <sz val="10"/>
        <rFont val="Times New Roman"/>
        <family val="1"/>
        <charset val="204"/>
      </rPr>
      <t xml:space="preserve">Показатель </t>
    </r>
    <r>
      <rPr>
        <sz val="10"/>
        <rFont val="Times New Roman"/>
        <family val="1"/>
        <charset val="204"/>
      </rPr>
      <t>"Уровень производственного травматизма в расчете на 1000 работающих"</t>
    </r>
  </si>
  <si>
    <r>
      <rPr>
        <b/>
        <sz val="10"/>
        <rFont val="Times New Roman"/>
        <family val="1"/>
        <charset val="204"/>
      </rPr>
      <t>Показатель</t>
    </r>
    <r>
      <rPr>
        <sz val="10"/>
        <rFont val="Times New Roman"/>
        <family val="1"/>
        <charset val="204"/>
      </rPr>
      <t xml:space="preserve"> "Коэффициент напряженности на рынке труда Забайкальского края"</t>
    </r>
  </si>
  <si>
    <r>
      <rPr>
        <b/>
        <sz val="10"/>
        <rFont val="Times New Roman"/>
        <family val="1"/>
        <charset val="204"/>
      </rPr>
      <t xml:space="preserve">Показатель </t>
    </r>
    <r>
      <rPr>
        <sz val="10"/>
        <rFont val="Times New Roman"/>
        <family val="1"/>
        <charset val="204"/>
      </rPr>
      <t>"Количество подготовленных аналитических материалов"</t>
    </r>
  </si>
  <si>
    <r>
      <rPr>
        <b/>
        <sz val="10"/>
        <rFont val="Times New Roman"/>
        <family val="1"/>
        <charset val="204"/>
      </rPr>
      <t xml:space="preserve">Мероприятие </t>
    </r>
    <r>
      <rPr>
        <sz val="10"/>
        <rFont val="Times New Roman"/>
        <family val="1"/>
        <charset val="204"/>
      </rPr>
      <t>"Подготовка ежегодного прогноза баланса трудовых ресурсов края"</t>
    </r>
  </si>
  <si>
    <r>
      <rPr>
        <b/>
        <sz val="10"/>
        <rFont val="Times New Roman"/>
        <family val="1"/>
        <charset val="204"/>
      </rPr>
      <t>Показатель</t>
    </r>
    <r>
      <rPr>
        <sz val="10"/>
        <rFont val="Times New Roman"/>
        <family val="1"/>
        <charset val="204"/>
      </rPr>
      <t xml:space="preserve"> "Доля органов местного самоуправления муниципальных районов и городских округов Забайкальского края, представивших данные, необходимые для разработки прогноза баланса трудовых ресурсов Забайкальского края, в общей численности муниципальных образований и городских округов Забайкальского края"</t>
    </r>
  </si>
  <si>
    <r>
      <rPr>
        <b/>
        <sz val="10"/>
        <rFont val="Times New Roman"/>
        <family val="1"/>
        <charset val="204"/>
      </rPr>
      <t xml:space="preserve">Мероприятие </t>
    </r>
    <r>
      <rPr>
        <sz val="10"/>
        <rFont val="Times New Roman"/>
        <family val="1"/>
        <charset val="204"/>
      </rPr>
      <t>"Оценка эффективности использования иностранных работников в экономике края"</t>
    </r>
  </si>
  <si>
    <r>
      <rPr>
        <b/>
        <sz val="10"/>
        <rFont val="Times New Roman"/>
        <family val="1"/>
        <charset val="204"/>
      </rPr>
      <t>Мероприятие</t>
    </r>
    <r>
      <rPr>
        <sz val="10"/>
        <rFont val="Times New Roman"/>
        <family val="1"/>
        <charset val="204"/>
      </rPr>
      <t xml:space="preserve"> "Содействие в приоритетном порядке трудоустройству граждан Российской Федерации на вакантные и создаваемые рабочие места, заявленные работодателями для привлечения иностранных работников"</t>
    </r>
  </si>
  <si>
    <r>
      <rPr>
        <b/>
        <sz val="10"/>
        <rFont val="Times New Roman"/>
        <family val="1"/>
        <charset val="204"/>
      </rPr>
      <t>Показатель</t>
    </r>
    <r>
      <rPr>
        <sz val="10"/>
        <rFont val="Times New Roman"/>
        <family val="1"/>
        <charset val="204"/>
      </rPr>
      <t xml:space="preserve"> "Доля трудоустроенных граждан в общей численности обратившихся граждан"</t>
    </r>
  </si>
  <si>
    <r>
      <rPr>
        <b/>
        <sz val="10"/>
        <rFont val="Times New Roman"/>
        <family val="1"/>
        <charset val="204"/>
      </rPr>
      <t>Мероприятие</t>
    </r>
    <r>
      <rPr>
        <sz val="10"/>
        <rFont val="Times New Roman"/>
        <family val="1"/>
        <charset val="204"/>
      </rPr>
      <t xml:space="preserve"> "Содействие гражданам в поиске подходящей работы, а работодателям в подборе необходимых работников"</t>
    </r>
  </si>
  <si>
    <r>
      <rPr>
        <b/>
        <sz val="10"/>
        <rFont val="Times New Roman"/>
        <family val="1"/>
        <charset val="204"/>
      </rPr>
      <t>Показатель</t>
    </r>
    <r>
      <rPr>
        <sz val="10"/>
        <rFont val="Times New Roman"/>
        <family val="1"/>
        <charset val="204"/>
      </rPr>
      <t xml:space="preserve"> "Количество граждан, охваченных мероприятиями по трудоустройству"</t>
    </r>
  </si>
  <si>
    <r>
      <rPr>
        <b/>
        <sz val="10"/>
        <rFont val="Times New Roman"/>
        <family val="1"/>
        <charset val="204"/>
      </rPr>
      <t xml:space="preserve">Мероприятие </t>
    </r>
    <r>
      <rPr>
        <sz val="10"/>
        <rFont val="Times New Roman"/>
        <family val="1"/>
        <charset val="204"/>
      </rPr>
      <t xml:space="preserve">"Развитие предпринимательской инициативы безработных граждан" </t>
    </r>
  </si>
  <si>
    <r>
      <rPr>
        <b/>
        <sz val="10"/>
        <rFont val="Times New Roman"/>
        <family val="1"/>
        <charset val="204"/>
      </rPr>
      <t>Мероприятие</t>
    </r>
    <r>
      <rPr>
        <sz val="10"/>
        <rFont val="Times New Roman"/>
        <family val="1"/>
        <charset val="204"/>
      </rPr>
      <t xml:space="preserve"> "Информирование о положении на рынке труда Забайкальского края и организация ярмарок вакансий и учебных рабочих мест"</t>
    </r>
  </si>
  <si>
    <r>
      <rPr>
        <b/>
        <sz val="10"/>
        <rFont val="Times New Roman"/>
        <family val="1"/>
        <charset val="204"/>
      </rPr>
      <t>Показатель</t>
    </r>
    <r>
      <rPr>
        <sz val="10"/>
        <rFont val="Times New Roman"/>
        <family val="1"/>
        <charset val="204"/>
      </rPr>
      <t xml:space="preserve"> "Численность граждан, трудоустроенных на временные работы"</t>
    </r>
  </si>
  <si>
    <r>
      <rPr>
        <b/>
        <sz val="10"/>
        <color indexed="8"/>
        <rFont val="Times New Roman"/>
        <family val="1"/>
        <charset val="204"/>
      </rPr>
      <t>Показатель</t>
    </r>
    <r>
      <rPr>
        <sz val="10"/>
        <color indexed="8"/>
        <rFont val="Times New Roman"/>
        <family val="1"/>
        <charset val="204"/>
      </rPr>
      <t xml:space="preserve"> "Количество заявленных в отчетном периоде вакансий в субъекте Российской Федерации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t>
    </r>
  </si>
  <si>
    <r>
      <rPr>
        <b/>
        <sz val="10"/>
        <color indexed="8"/>
        <rFont val="Times New Roman"/>
        <family val="1"/>
        <charset val="204"/>
      </rPr>
      <t xml:space="preserve">Показатель </t>
    </r>
    <r>
      <rPr>
        <sz val="10"/>
        <color indexed="8"/>
        <rFont val="Times New Roman"/>
        <family val="1"/>
        <charset val="204"/>
      </rPr>
      <t>"Численность трудоустроенных граждан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t>
    </r>
  </si>
  <si>
    <r>
      <rPr>
        <b/>
        <sz val="10"/>
        <color indexed="8"/>
        <rFont val="Times New Roman"/>
        <family val="1"/>
        <charset val="204"/>
      </rPr>
      <t>Показатель</t>
    </r>
    <r>
      <rPr>
        <sz val="10"/>
        <color indexed="8"/>
        <rFont val="Times New Roman"/>
        <family val="1"/>
        <charset val="204"/>
      </rPr>
      <t xml:space="preserve"> "Численность работающих инвалидов трудоспособного возраста в общей численности инвалидов трудоспособного возраста в субъекте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t>
    </r>
  </si>
  <si>
    <r>
      <rPr>
        <b/>
        <sz val="10"/>
        <color indexed="8"/>
        <rFont val="Times New Roman"/>
        <family val="1"/>
        <charset val="204"/>
      </rPr>
      <t xml:space="preserve">Показатель </t>
    </r>
    <r>
      <rPr>
        <sz val="10"/>
        <color indexed="8"/>
        <rFont val="Times New Roman"/>
        <family val="1"/>
        <charset val="204"/>
      </rPr>
      <t>"Доля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t>
    </r>
  </si>
  <si>
    <r>
      <rPr>
        <b/>
        <sz val="10"/>
        <color indexed="8"/>
        <rFont val="Times New Roman"/>
        <family val="1"/>
        <charset val="204"/>
      </rPr>
      <t xml:space="preserve">Показатель </t>
    </r>
    <r>
      <rPr>
        <sz val="10"/>
        <color indexed="8"/>
        <rFont val="Times New Roman"/>
        <family val="1"/>
        <charset val="204"/>
      </rPr>
      <t>"Численность трудоустроенных выпускников образовательных организаций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t>
    </r>
  </si>
  <si>
    <r>
      <rPr>
        <b/>
        <sz val="10"/>
        <color indexed="8"/>
        <rFont val="Times New Roman"/>
        <family val="1"/>
        <charset val="204"/>
      </rPr>
      <t xml:space="preserve">Показатель </t>
    </r>
    <r>
      <rPr>
        <sz val="10"/>
        <color indexed="8"/>
        <rFont val="Times New Roman"/>
        <family val="1"/>
        <charset val="204"/>
      </rPr>
      <t>"Доля зарегистрированных безработных граждан, охваченных мероприятиями по профилированию, в общей численности зарегистрированных в отчетном периоде безработных граждан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t>
    </r>
  </si>
  <si>
    <r>
      <rPr>
        <b/>
        <sz val="10"/>
        <color indexed="8"/>
        <rFont val="Times New Roman"/>
        <family val="1"/>
        <charset val="204"/>
      </rPr>
      <t xml:space="preserve">Показатель </t>
    </r>
    <r>
      <rPr>
        <sz val="10"/>
        <color indexed="8"/>
        <rFont val="Times New Roman"/>
        <family val="1"/>
        <charset val="204"/>
      </rPr>
      <t>"Минимальная численность работников центров занятости населения в расчете на 10000 человек экономически активного населения субъекта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t>
    </r>
  </si>
  <si>
    <r>
      <rPr>
        <b/>
        <sz val="10"/>
        <rFont val="Times New Roman"/>
        <family val="1"/>
        <charset val="204"/>
      </rPr>
      <t>Мероприятие</t>
    </r>
    <r>
      <rPr>
        <sz val="10"/>
        <rFont val="Times New Roman"/>
        <family val="1"/>
        <charset val="204"/>
      </rPr>
      <t xml:space="preserve"> "Психологическая поддержка безработных граждан;  социальная адаптация безработных граждан"</t>
    </r>
  </si>
  <si>
    <r>
      <rPr>
        <b/>
        <sz val="10"/>
        <rFont val="Times New Roman"/>
        <family val="1"/>
        <charset val="204"/>
      </rPr>
      <t>Показатель</t>
    </r>
    <r>
      <rPr>
        <sz val="10"/>
        <rFont val="Times New Roman"/>
        <family val="1"/>
        <charset val="204"/>
      </rPr>
      <t xml:space="preserve"> "Численность граждан, получивших услуги по социальной адаптации и психологической поддержке"</t>
    </r>
  </si>
  <si>
    <r>
      <rPr>
        <b/>
        <sz val="10"/>
        <rFont val="Times New Roman"/>
        <family val="1"/>
        <charset val="204"/>
      </rPr>
      <t>Мероприятие</t>
    </r>
    <r>
      <rPr>
        <sz val="10"/>
        <rFont val="Times New Roman"/>
        <family val="1"/>
        <charset val="204"/>
      </rPr>
      <t xml:space="preserve"> "Профессиональная ориентация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r>
  </si>
  <si>
    <r>
      <rPr>
        <b/>
        <sz val="10"/>
        <rFont val="Times New Roman"/>
        <family val="1"/>
        <charset val="204"/>
      </rPr>
      <t>Показатель</t>
    </r>
    <r>
      <rPr>
        <sz val="10"/>
        <rFont val="Times New Roman"/>
        <family val="1"/>
        <charset val="204"/>
      </rPr>
      <t xml:space="preserve"> "Численность граждан, получивших услуги по профессиональной ориентации"</t>
    </r>
  </si>
  <si>
    <r>
      <rPr>
        <b/>
        <sz val="10"/>
        <color indexed="8"/>
        <rFont val="Times New Roman"/>
        <family val="1"/>
        <charset val="204"/>
      </rPr>
      <t>Мероприятие</t>
    </r>
    <r>
      <rPr>
        <sz val="10"/>
        <color indexed="8"/>
        <rFont val="Times New Roman"/>
        <family val="1"/>
        <charset val="204"/>
      </rPr>
      <t xml:space="preserve"> "Осуществление социальных выплат гражданам, признанным в установленном порядке безработными"</t>
    </r>
  </si>
  <si>
    <r>
      <rPr>
        <b/>
        <sz val="10"/>
        <rFont val="Times New Roman"/>
        <family val="1"/>
        <charset val="204"/>
      </rPr>
      <t>Показатель</t>
    </r>
    <r>
      <rPr>
        <sz val="10"/>
        <rFont val="Times New Roman"/>
        <family val="1"/>
        <charset val="204"/>
      </rPr>
      <t xml:space="preserve"> "Среднемесячная численность безработных граждан, получающих социальные выплаты"</t>
    </r>
  </si>
  <si>
    <r>
      <rPr>
        <b/>
        <sz val="10"/>
        <rFont val="Times New Roman"/>
        <family val="1"/>
        <charset val="204"/>
      </rPr>
      <t>Показатель</t>
    </r>
    <r>
      <rPr>
        <sz val="10"/>
        <rFont val="Times New Roman"/>
        <family val="1"/>
        <charset val="204"/>
      </rPr>
      <t xml:space="preserve"> "Численность граждан, охваченных дополнительными мероприятиями" </t>
    </r>
  </si>
  <si>
    <r>
      <rPr>
        <b/>
        <sz val="10"/>
        <rFont val="Times New Roman"/>
        <family val="1"/>
        <charset val="204"/>
      </rPr>
      <t>Мероприятие</t>
    </r>
    <r>
      <rPr>
        <sz val="10"/>
        <rFont val="Times New Roman"/>
        <family val="1"/>
        <charset val="204"/>
      </rPr>
      <t xml:space="preserve"> "Содействие в трудоустройстве незанятых инвалидов на оборудованные (оснащенные) для них рабочие места" </t>
    </r>
  </si>
  <si>
    <r>
      <rPr>
        <b/>
        <sz val="10"/>
        <rFont val="Times New Roman"/>
        <family val="1"/>
        <charset val="204"/>
      </rPr>
      <t>Показатель</t>
    </r>
    <r>
      <rPr>
        <sz val="10"/>
        <rFont val="Times New Roman"/>
        <family val="1"/>
        <charset val="204"/>
      </rPr>
      <t xml:space="preserve"> "Численность инвалидов, трудоустроенных на оборудованные (оснащенные) для них рабочие места" </t>
    </r>
  </si>
  <si>
    <r>
      <rPr>
        <b/>
        <sz val="10"/>
        <rFont val="Times New Roman"/>
        <family val="1"/>
        <charset val="204"/>
      </rPr>
      <t>Мероприятие</t>
    </r>
    <r>
      <rPr>
        <sz val="10"/>
        <rFont val="Times New Roman"/>
        <family val="1"/>
        <charset val="204"/>
      </rPr>
      <t xml:space="preserve"> "Содействие занятости находящихся под риском увольнения работников производственных комплексов, в состав которых входят предприятия, имеющие статус градообразующих организаций промышленности" </t>
    </r>
  </si>
  <si>
    <r>
      <rPr>
        <b/>
        <sz val="10"/>
        <rFont val="Times New Roman"/>
        <family val="1"/>
        <charset val="204"/>
      </rPr>
      <t>Показатель</t>
    </r>
    <r>
      <rPr>
        <sz val="10"/>
        <rFont val="Times New Roman"/>
        <family val="1"/>
        <charset val="204"/>
      </rPr>
      <t xml:space="preserve"> "Численность участников" </t>
    </r>
  </si>
  <si>
    <r>
      <rPr>
        <b/>
        <sz val="10"/>
        <rFont val="Times New Roman"/>
        <family val="1"/>
        <charset val="204"/>
      </rPr>
      <t>Мероприятие</t>
    </r>
    <r>
      <rPr>
        <sz val="10"/>
        <rFont val="Times New Roman"/>
        <family val="1"/>
        <charset val="204"/>
      </rPr>
      <t xml:space="preserve"> "Организация трудовой занятости несовершеннолетних граждан, находящихся в трудной жизненной ситуации"</t>
    </r>
  </si>
  <si>
    <r>
      <rPr>
        <b/>
        <sz val="10"/>
        <rFont val="Times New Roman"/>
        <family val="1"/>
        <charset val="204"/>
      </rPr>
      <t>Показатель</t>
    </r>
    <r>
      <rPr>
        <sz val="10"/>
        <rFont val="Times New Roman"/>
        <family val="1"/>
        <charset val="204"/>
      </rPr>
      <t xml:space="preserve"> "Создание и сохранение рабочих мест, в том числе для выпускников, инвалидов, повышение качества и профессиональной мобильности рабочей силы"</t>
    </r>
  </si>
  <si>
    <r>
      <rPr>
        <b/>
        <sz val="10"/>
        <rFont val="Times New Roman"/>
        <family val="1"/>
        <charset val="204"/>
      </rPr>
      <t>Показатель</t>
    </r>
    <r>
      <rPr>
        <sz val="10"/>
        <rFont val="Times New Roman"/>
        <family val="1"/>
        <charset val="204"/>
      </rPr>
      <t xml:space="preserve"> "Уровень регистрируемой безработицы"</t>
    </r>
  </si>
  <si>
    <r>
      <rPr>
        <b/>
        <sz val="10"/>
        <rFont val="Times New Roman"/>
        <family val="1"/>
        <charset val="204"/>
      </rPr>
      <t>Показатель</t>
    </r>
    <r>
      <rPr>
        <sz val="10"/>
        <rFont val="Times New Roman"/>
        <family val="1"/>
        <charset val="204"/>
      </rPr>
      <t xml:space="preserve"> "Коэффициент напряженности на рынке труда"</t>
    </r>
  </si>
  <si>
    <r>
      <rPr>
        <b/>
        <sz val="10"/>
        <rFont val="Times New Roman"/>
        <family val="1"/>
        <charset val="204"/>
      </rPr>
      <t>Показатель</t>
    </r>
    <r>
      <rPr>
        <sz val="10"/>
        <rFont val="Times New Roman"/>
        <family val="1"/>
        <charset val="204"/>
      </rPr>
      <t xml:space="preserve"> "Численность работников, находящихся под риском увольнения"</t>
    </r>
  </si>
  <si>
    <r>
      <t xml:space="preserve">Показатель </t>
    </r>
    <r>
      <rPr>
        <sz val="10"/>
        <color indexed="8"/>
        <rFont val="Times New Roman"/>
        <family val="1"/>
        <charset val="204"/>
      </rPr>
      <t>"Численность участников мероприятия"</t>
    </r>
  </si>
  <si>
    <r>
      <rPr>
        <b/>
        <sz val="10"/>
        <rFont val="Times New Roman"/>
        <family val="1"/>
        <charset val="204"/>
      </rPr>
      <t xml:space="preserve">Показатель </t>
    </r>
    <r>
      <rPr>
        <sz val="10"/>
        <rFont val="Times New Roman"/>
        <family val="1"/>
        <charset val="204"/>
      </rPr>
      <t>"Доведение уровня минимальной заработной платы работников бюджетного сектора экономики до величины прожиточного минимума трудоспособного населения"</t>
    </r>
  </si>
  <si>
    <r>
      <rPr>
        <b/>
        <sz val="10"/>
        <rFont val="Times New Roman"/>
        <family val="1"/>
        <charset val="204"/>
      </rPr>
      <t>Показатель</t>
    </r>
    <r>
      <rPr>
        <sz val="10"/>
        <rFont val="Times New Roman"/>
        <family val="1"/>
        <charset val="204"/>
      </rPr>
      <t xml:space="preserve"> "Численность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t>
    </r>
  </si>
  <si>
    <r>
      <rPr>
        <b/>
        <sz val="10"/>
        <rFont val="Times New Roman"/>
        <family val="1"/>
        <charset val="204"/>
      </rPr>
      <t xml:space="preserve">Показатель </t>
    </r>
    <r>
      <rPr>
        <sz val="10"/>
        <rFont val="Times New Roman"/>
        <family val="1"/>
        <charset val="204"/>
      </rPr>
      <t>"Полнота разработки правовых актов по вопросам совершенствования оплаты труда работников бюджетной сферы"</t>
    </r>
  </si>
  <si>
    <r>
      <rPr>
        <b/>
        <sz val="10"/>
        <rFont val="Times New Roman"/>
        <family val="1"/>
        <charset val="204"/>
      </rPr>
      <t xml:space="preserve">Мероприятие </t>
    </r>
    <r>
      <rPr>
        <sz val="10"/>
        <rFont val="Times New Roman"/>
        <family val="1"/>
        <charset val="204"/>
      </rPr>
      <t xml:space="preserve">"Разработка проектов нормативных правовых актов по вопросам оплаты труда" </t>
    </r>
    <r>
      <rPr>
        <b/>
        <sz val="11"/>
        <color indexed="8"/>
        <rFont val="Calibri"/>
        <family val="2"/>
        <charset val="204"/>
      </rPr>
      <t/>
    </r>
  </si>
  <si>
    <r>
      <t xml:space="preserve">Показатель </t>
    </r>
    <r>
      <rPr>
        <sz val="10"/>
        <rFont val="Times New Roman"/>
        <family val="1"/>
        <charset val="204"/>
      </rPr>
      <t>"Количество разработанных проектов нормативных правовых актов по вопросам оплаты труда"</t>
    </r>
  </si>
  <si>
    <r>
      <t xml:space="preserve">Показатель </t>
    </r>
    <r>
      <rPr>
        <sz val="10"/>
        <rFont val="Times New Roman"/>
        <family val="1"/>
        <charset val="204"/>
      </rPr>
      <t>"Охват государственных (муниципальных) учреждений мониторингом поэтапного совершенствования системы оплаты труда"</t>
    </r>
  </si>
  <si>
    <r>
      <rPr>
        <b/>
        <sz val="10"/>
        <rFont val="Times New Roman"/>
        <family val="1"/>
        <charset val="204"/>
      </rPr>
      <t xml:space="preserve">Мероприятие </t>
    </r>
    <r>
      <rPr>
        <sz val="10"/>
        <rFont val="Times New Roman"/>
        <family val="1"/>
        <charset val="204"/>
      </rPr>
      <t>"Мониторинг численности и оплаты труда работников бюджетного сектора экономики, принимающих непосредственное участие в оказании государственных и муниципальных услуг"</t>
    </r>
  </si>
  <si>
    <r>
      <t xml:space="preserve">Показатель </t>
    </r>
    <r>
      <rPr>
        <sz val="10"/>
        <rFont val="Times New Roman"/>
        <family val="1"/>
        <charset val="204"/>
      </rPr>
      <t>"Охват мониторингом сети государственных и муниципальных учреждений, принимающих участие в оказании государственных и муниципальных услуг"</t>
    </r>
  </si>
  <si>
    <r>
      <rPr>
        <b/>
        <sz val="10"/>
        <rFont val="Times New Roman"/>
        <family val="1"/>
        <charset val="204"/>
      </rPr>
      <t xml:space="preserve">Мероприятие </t>
    </r>
    <r>
      <rPr>
        <sz val="10"/>
        <rFont val="Times New Roman"/>
        <family val="1"/>
        <charset val="204"/>
      </rPr>
      <t>"Создание экономических, организационных и других условий, обеспечивающих защиту прав граждан в области труда (мероприятия, направленные на легализацию трудовых отношений, профилактику теневой занятости, погашение задолженности по заработной плате, организацию деятельности комиссии по проблемам оплаты труда)"</t>
    </r>
  </si>
  <si>
    <r>
      <t xml:space="preserve">Показатель </t>
    </r>
    <r>
      <rPr>
        <sz val="10"/>
        <rFont val="Times New Roman"/>
        <family val="1"/>
        <charset val="204"/>
      </rPr>
      <t xml:space="preserve">"Количество разработанных НПА, устанавливающих величину прожиточного минимума на душу населения и по основным социально-демографическим группам населения в Забайкальском крае" </t>
    </r>
  </si>
  <si>
    <r>
      <rPr>
        <b/>
        <sz val="10"/>
        <rFont val="Times New Roman"/>
        <family val="1"/>
        <charset val="204"/>
      </rPr>
      <t>Мероприятие</t>
    </r>
    <r>
      <rPr>
        <sz val="10"/>
        <rFont val="Times New Roman"/>
        <family val="1"/>
        <charset val="204"/>
      </rPr>
      <t xml:space="preserve"> "Расчет величины прожиточного минимума пенсионера в Забайкальском крае"</t>
    </r>
  </si>
  <si>
    <r>
      <t xml:space="preserve">Показатель </t>
    </r>
    <r>
      <rPr>
        <sz val="10"/>
        <rFont val="Times New Roman"/>
        <family val="1"/>
        <charset val="204"/>
      </rPr>
      <t xml:space="preserve">"Количество разработанных НПА, устанавливающих величину прожиточного минимума пенсионера в Забайкальском крае" </t>
    </r>
  </si>
  <si>
    <r>
      <rPr>
        <b/>
        <sz val="10"/>
        <rFont val="Times New Roman"/>
        <family val="1"/>
        <charset val="204"/>
      </rPr>
      <t>Мероприятие</t>
    </r>
    <r>
      <rPr>
        <sz val="10"/>
        <rFont val="Times New Roman"/>
        <family val="1"/>
        <charset val="204"/>
      </rPr>
      <t xml:space="preserve"> "Заключение и реализация Регионального соглашения о минимальной заработной плате"</t>
    </r>
  </si>
  <si>
    <r>
      <rPr>
        <b/>
        <sz val="10"/>
        <rFont val="Times New Roman"/>
        <family val="1"/>
        <charset val="204"/>
      </rPr>
      <t xml:space="preserve">Мероприятие </t>
    </r>
    <r>
      <rPr>
        <sz val="10"/>
        <rFont val="Times New Roman"/>
        <family val="1"/>
        <charset val="204"/>
      </rPr>
      <t>"Оформление трудовых отношений с работниками с учетом принципов эффективного контракта в соответствии с распоряжением Правительства Российской Федерации от 26 ноября 2012 года № 2190-р «Об утверждении Программы поэтапного совершенствования системы оплаты труда в государственных (муниципальных) учреждениях на 2012-2018 годы» и приказом Министерства труда и социальной защиты Российской Федерации от 26 апреля 2013 года № 167н «Об утверждении рекомендаций по оформлению трудовых отношений с работником государственного (муниципального) учреждения при  введении эффективного контракта»</t>
    </r>
  </si>
  <si>
    <r>
      <rPr>
        <b/>
        <sz val="10"/>
        <rFont val="Times New Roman"/>
        <family val="1"/>
        <charset val="204"/>
      </rPr>
      <t>Показатель</t>
    </r>
    <r>
      <rPr>
        <sz val="10"/>
        <rFont val="Times New Roman"/>
        <family val="1"/>
        <charset val="204"/>
      </rPr>
      <t xml:space="preserve"> "Удельный вес работников крупных и средних предприятий, охваченных коллективными договорами, в общей численности работников крупных и средних предприятий" </t>
    </r>
  </si>
  <si>
    <r>
      <rPr>
        <b/>
        <sz val="10"/>
        <rFont val="Times New Roman"/>
        <family val="1"/>
        <charset val="204"/>
      </rPr>
      <t xml:space="preserve">Мероприятие </t>
    </r>
    <r>
      <rPr>
        <sz val="10"/>
        <rFont val="Times New Roman"/>
        <family val="1"/>
        <charset val="204"/>
      </rPr>
      <t>"Организация деятельности Забайкальской краевой трехсторонней комиссии по регулированию социально-трудовых отношений"</t>
    </r>
  </si>
  <si>
    <r>
      <t xml:space="preserve">Показатель </t>
    </r>
    <r>
      <rPr>
        <sz val="10"/>
        <rFont val="Times New Roman"/>
        <family val="1"/>
        <charset val="204"/>
      </rPr>
      <t>"Количество заседаний Забайкальской краевой трехсторонней комиссии по регулированию социально-трудовых отношений"</t>
    </r>
  </si>
  <si>
    <r>
      <rPr>
        <b/>
        <sz val="10"/>
        <rFont val="Times New Roman"/>
        <family val="1"/>
        <charset val="204"/>
      </rPr>
      <t>Мероприятие</t>
    </r>
    <r>
      <rPr>
        <sz val="10"/>
        <rFont val="Times New Roman"/>
        <family val="1"/>
        <charset val="204"/>
      </rPr>
      <t xml:space="preserve"> "Разработка и реализация Трехстороннего соглашения между Правительством Забайкальского края, Федерацией профсоюзов Забайкалья и Объединением работодателей Забайкальского края"</t>
    </r>
  </si>
  <si>
    <r>
      <t xml:space="preserve">Показатель </t>
    </r>
    <r>
      <rPr>
        <sz val="10"/>
        <rFont val="Times New Roman"/>
        <family val="1"/>
        <charset val="204"/>
      </rPr>
      <t>"Количество заключенных соглашений"</t>
    </r>
  </si>
  <si>
    <r>
      <rPr>
        <b/>
        <sz val="10"/>
        <rFont val="Times New Roman"/>
        <family val="1"/>
        <charset val="204"/>
      </rPr>
      <t>Мероприятие</t>
    </r>
    <r>
      <rPr>
        <sz val="10"/>
        <rFont val="Times New Roman"/>
        <family val="1"/>
        <charset val="204"/>
      </rPr>
      <t xml:space="preserve"> "Методическое сопровождение деятельности территориальных трехсторонних комиссий по регулированию социально-трудовых отношений"</t>
    </r>
  </si>
  <si>
    <r>
      <t xml:space="preserve">Показатель </t>
    </r>
    <r>
      <rPr>
        <sz val="10"/>
        <rFont val="Times New Roman"/>
        <family val="1"/>
        <charset val="204"/>
      </rPr>
      <t>"Количество территориальных трехсторонних комиссий по регулированию социально-трудовых отношений"</t>
    </r>
  </si>
  <si>
    <r>
      <rPr>
        <b/>
        <sz val="10"/>
        <rFont val="Times New Roman"/>
        <family val="1"/>
        <charset val="204"/>
      </rPr>
      <t>Мероприятие</t>
    </r>
    <r>
      <rPr>
        <sz val="10"/>
        <rFont val="Times New Roman"/>
        <family val="1"/>
        <charset val="204"/>
      </rPr>
      <t xml:space="preserve"> "Осуществление контроля за выполнением коллективных договоров, соглашений"</t>
    </r>
  </si>
  <si>
    <r>
      <t xml:space="preserve">Показатель </t>
    </r>
    <r>
      <rPr>
        <sz val="10"/>
        <rFont val="Times New Roman"/>
        <family val="1"/>
        <charset val="204"/>
      </rPr>
      <t>"Количество проверок организаций по выполнению коллективных договоров, соглашений"</t>
    </r>
  </si>
  <si>
    <r>
      <rPr>
        <b/>
        <sz val="10"/>
        <rFont val="Times New Roman"/>
        <family val="1"/>
        <charset val="204"/>
      </rPr>
      <t>Мероприятие</t>
    </r>
    <r>
      <rPr>
        <sz val="10"/>
        <rFont val="Times New Roman"/>
        <family val="1"/>
        <charset val="204"/>
      </rPr>
      <t xml:space="preserve"> "Уведомительная регистрация коллективных трудовых споров"</t>
    </r>
  </si>
  <si>
    <r>
      <rPr>
        <b/>
        <sz val="10"/>
        <rFont val="Times New Roman"/>
        <family val="1"/>
        <charset val="204"/>
      </rPr>
      <t>Показатель</t>
    </r>
    <r>
      <rPr>
        <sz val="10"/>
        <rFont val="Times New Roman"/>
        <family val="1"/>
        <charset val="204"/>
      </rPr>
      <t xml:space="preserve"> "Численность пострадавших в результате  несчастных случаев на производстве со смертельным исходом в расчете на 1000 работающих" </t>
    </r>
  </si>
  <si>
    <r>
      <rPr>
        <b/>
        <sz val="10"/>
        <rFont val="Times New Roman"/>
        <family val="1"/>
        <charset val="204"/>
      </rPr>
      <t>Показатель</t>
    </r>
    <r>
      <rPr>
        <sz val="10"/>
        <rFont val="Times New Roman"/>
        <family val="1"/>
        <charset val="204"/>
      </rPr>
      <t xml:space="preserve"> "Численность лиц с установленными в текущем году профессиональными заболеваниями в расчете на 10 тыс. работающих"</t>
    </r>
  </si>
  <si>
    <r>
      <rPr>
        <b/>
        <sz val="10"/>
        <rFont val="Times New Roman"/>
        <family val="1"/>
        <charset val="204"/>
      </rPr>
      <t>Мероприятие</t>
    </r>
    <r>
      <rPr>
        <sz val="10"/>
        <rFont val="Times New Roman"/>
        <family val="1"/>
        <charset val="204"/>
      </rPr>
      <t xml:space="preserve"> "Мониторинг состояния условий и охраны труда на территории Забайкальского края и выработка комплекса мер, направленных на снижение производственного травматизма и профессиональной заболеваемости"</t>
    </r>
  </si>
  <si>
    <r>
      <rPr>
        <b/>
        <sz val="10"/>
        <rFont val="Times New Roman"/>
        <family val="1"/>
        <charset val="204"/>
      </rPr>
      <t>Показатель</t>
    </r>
    <r>
      <rPr>
        <sz val="10"/>
        <rFont val="Times New Roman"/>
        <family val="1"/>
        <charset val="204"/>
      </rPr>
      <t xml:space="preserve"> "Количество рабочих мест, на которых проведена специальная оценка условий труда"</t>
    </r>
  </si>
  <si>
    <r>
      <rPr>
        <b/>
        <sz val="10"/>
        <rFont val="Times New Roman"/>
        <family val="1"/>
        <charset val="204"/>
      </rPr>
      <t xml:space="preserve">Показатель </t>
    </r>
    <r>
      <rPr>
        <sz val="10"/>
        <rFont val="Times New Roman"/>
        <family val="1"/>
        <charset val="204"/>
      </rPr>
      <t>"Удельный вес рабочих мест, на которых проведена специальная оценка условий труда, в общем количестве рабочих мест"</t>
    </r>
  </si>
  <si>
    <r>
      <rPr>
        <b/>
        <sz val="10"/>
        <rFont val="Times New Roman"/>
        <family val="1"/>
        <charset val="204"/>
      </rPr>
      <t>Мероприятие</t>
    </r>
    <r>
      <rPr>
        <sz val="10"/>
        <rFont val="Times New Roman"/>
        <family val="1"/>
        <charset val="204"/>
      </rPr>
      <t xml:space="preserve"> "Организация работы краевой межведомственной комиссии по охране труда"</t>
    </r>
  </si>
  <si>
    <r>
      <rPr>
        <b/>
        <sz val="10"/>
        <rFont val="Times New Roman"/>
        <family val="1"/>
        <charset val="204"/>
      </rPr>
      <t>Мероприятие</t>
    </r>
    <r>
      <rPr>
        <sz val="10"/>
        <rFont val="Times New Roman"/>
        <family val="1"/>
        <charset val="204"/>
      </rPr>
      <t xml:space="preserve"> "Координация деятельности органов местного самоуправления муниципальных образований по реализации государственных полномочий в сфере труда и осуществление контроля за реализацией переданных полномочий"</t>
    </r>
  </si>
  <si>
    <r>
      <t xml:space="preserve">Показатель </t>
    </r>
    <r>
      <rPr>
        <sz val="10"/>
        <rFont val="Times New Roman"/>
        <family val="1"/>
        <charset val="204"/>
      </rPr>
      <t>"Количество направленных  в органы местного самоуправления рекомендаций для включения мероприятий в планы работы по реализации переданных отдельных государственных полномочий в сфере труда"</t>
    </r>
  </si>
  <si>
    <r>
      <rPr>
        <b/>
        <sz val="10"/>
        <rFont val="Times New Roman"/>
        <family val="1"/>
        <charset val="204"/>
      </rPr>
      <t>Мероприятие</t>
    </r>
    <r>
      <rPr>
        <sz val="10"/>
        <rFont val="Times New Roman"/>
        <family val="1"/>
        <charset val="204"/>
      </rPr>
      <t xml:space="preserve"> "Координация мероприятий по реализации предупредительных мер, направленных на сокращение производственного травматизма и профессиональных заболеваний"</t>
    </r>
  </si>
  <si>
    <r>
      <t xml:space="preserve">Показатель </t>
    </r>
    <r>
      <rPr>
        <sz val="10"/>
        <rFont val="Times New Roman"/>
        <family val="1"/>
        <charset val="204"/>
      </rPr>
      <t>"Количество  проведенных мероприятий, направленных на сокращение производственного травматизма и профессиональных заболеваний"</t>
    </r>
  </si>
  <si>
    <r>
      <rPr>
        <b/>
        <sz val="10"/>
        <rFont val="Times New Roman"/>
        <family val="1"/>
        <charset val="204"/>
      </rPr>
      <t>Мероприятие</t>
    </r>
    <r>
      <rPr>
        <sz val="10"/>
        <rFont val="Times New Roman"/>
        <family val="1"/>
        <charset val="204"/>
      </rPr>
      <t xml:space="preserve"> "Реализация предупредительных мер, направленных  на сокращение производственного травматизма и профессиональных заболеваний"</t>
    </r>
  </si>
  <si>
    <r>
      <t xml:space="preserve">Показатель </t>
    </r>
    <r>
      <rPr>
        <sz val="10"/>
        <rFont val="Times New Roman"/>
        <family val="1"/>
        <charset val="204"/>
      </rPr>
      <t>"Количество работодателей, воспользовавшихся финансированием предупредительных мер по сокращению производственного травматизма и профессиональных заболеваний"</t>
    </r>
  </si>
  <si>
    <r>
      <rPr>
        <b/>
        <sz val="10"/>
        <rFont val="Times New Roman"/>
        <family val="1"/>
        <charset val="204"/>
      </rPr>
      <t>Мероприятие</t>
    </r>
    <r>
      <rPr>
        <sz val="10"/>
        <rFont val="Times New Roman"/>
        <family val="1"/>
        <charset val="204"/>
      </rPr>
      <t xml:space="preserve"> "Реализация предупредительных мер, направленных  на сокращение производственного травматизма и профессиональных заболеваний организаций атомной и топливно-энергетической отраслей"</t>
    </r>
  </si>
  <si>
    <r>
      <t xml:space="preserve">Показатель </t>
    </r>
    <r>
      <rPr>
        <sz val="10"/>
        <rFont val="Times New Roman"/>
        <family val="1"/>
        <charset val="204"/>
      </rPr>
      <t>"Охват рабочих мест в организациях атомной и топливно-энергетической отраслей специальной оценкой условий труда"</t>
    </r>
  </si>
  <si>
    <r>
      <t xml:space="preserve">Показатель </t>
    </r>
    <r>
      <rPr>
        <sz val="10"/>
        <rFont val="Times New Roman"/>
        <family val="1"/>
        <charset val="204"/>
      </rPr>
      <t>"Количество проведенных консультаций"</t>
    </r>
  </si>
  <si>
    <r>
      <rPr>
        <b/>
        <sz val="10"/>
        <rFont val="Times New Roman"/>
        <family val="1"/>
        <charset val="204"/>
      </rPr>
      <t>Показатель</t>
    </r>
    <r>
      <rPr>
        <sz val="10"/>
        <rFont val="Times New Roman"/>
        <family val="1"/>
        <charset val="204"/>
      </rPr>
      <t xml:space="preserve"> "Количество работников, прошедших обучение по охране труда"</t>
    </r>
  </si>
  <si>
    <r>
      <rPr>
        <b/>
        <sz val="10"/>
        <rFont val="Times New Roman"/>
        <family val="1"/>
        <charset val="204"/>
      </rPr>
      <t>Мероприятие</t>
    </r>
    <r>
      <rPr>
        <sz val="10"/>
        <rFont val="Times New Roman"/>
        <family val="1"/>
        <charset val="204"/>
      </rPr>
      <t xml:space="preserve"> "Организация проведения обучения по охране труда и проверки знаний требований охраны труда на территориях муниципальных образований края"</t>
    </r>
  </si>
  <si>
    <r>
      <t xml:space="preserve">Показатель </t>
    </r>
    <r>
      <rPr>
        <sz val="10"/>
        <rFont val="Times New Roman"/>
        <family val="1"/>
        <charset val="204"/>
      </rPr>
      <t>"Количество муниципальных образований, где проводилось обучение по охране труда"</t>
    </r>
  </si>
  <si>
    <r>
      <rPr>
        <b/>
        <sz val="10"/>
        <rFont val="Times New Roman"/>
        <family val="1"/>
        <charset val="204"/>
      </rPr>
      <t>Мероприятие</t>
    </r>
    <r>
      <rPr>
        <sz val="10"/>
        <rFont val="Times New Roman"/>
        <family val="1"/>
        <charset val="204"/>
      </rPr>
      <t xml:space="preserve"> "Согласование программ обучения по охране труда по категориям обучаемых"</t>
    </r>
  </si>
  <si>
    <r>
      <t xml:space="preserve">Показатель </t>
    </r>
    <r>
      <rPr>
        <sz val="10"/>
        <rFont val="Times New Roman"/>
        <family val="1"/>
        <charset val="204"/>
      </rPr>
      <t>"Количество согласованных программ"</t>
    </r>
  </si>
  <si>
    <r>
      <rPr>
        <b/>
        <sz val="10"/>
        <rFont val="Times New Roman"/>
        <family val="1"/>
        <charset val="204"/>
      </rPr>
      <t>Мероприятие</t>
    </r>
    <r>
      <rPr>
        <sz val="10"/>
        <rFont val="Times New Roman"/>
        <family val="1"/>
        <charset val="204"/>
      </rPr>
      <t xml:space="preserve"> "Участие в проверке знаний требований охраны труда у руководителей организаций и специалистов служб охраны труда всех форм собственности, работодателей – физических лиц"</t>
    </r>
  </si>
  <si>
    <r>
      <t xml:space="preserve">Показатель </t>
    </r>
    <r>
      <rPr>
        <sz val="10"/>
        <rFont val="Times New Roman"/>
        <family val="1"/>
        <charset val="204"/>
      </rPr>
      <t>"Количество проведенных экзаменов по проверке знаний охраны труда"</t>
    </r>
  </si>
  <si>
    <r>
      <rPr>
        <b/>
        <sz val="10"/>
        <rFont val="Times New Roman"/>
        <family val="1"/>
        <charset val="204"/>
      </rPr>
      <t>Мероприятие</t>
    </r>
    <r>
      <rPr>
        <sz val="10"/>
        <rFont val="Times New Roman"/>
        <family val="1"/>
        <charset val="204"/>
      </rPr>
      <t xml:space="preserve"> "Повышение квалификации специалистов  системы государственного управления охраной труда на территории Забайкальского края, а также государственной экспертизы условий труда"</t>
    </r>
  </si>
  <si>
    <r>
      <t xml:space="preserve">Показатель </t>
    </r>
    <r>
      <rPr>
        <sz val="10"/>
        <rFont val="Times New Roman"/>
        <family val="1"/>
        <charset val="204"/>
      </rPr>
      <t>"Количество специалистов, повысивших квалификацию"</t>
    </r>
  </si>
  <si>
    <r>
      <rPr>
        <b/>
        <sz val="10"/>
        <rFont val="Times New Roman"/>
        <family val="1"/>
        <charset val="204"/>
      </rPr>
      <t>Показатель</t>
    </r>
    <r>
      <rPr>
        <sz val="10"/>
        <rFont val="Times New Roman"/>
        <family val="1"/>
        <charset val="204"/>
      </rPr>
      <t xml:space="preserve"> "Количество мероприятий, проведенных с целью пропаганды охраны труда"</t>
    </r>
  </si>
  <si>
    <r>
      <rPr>
        <b/>
        <sz val="10"/>
        <rFont val="Times New Roman"/>
        <family val="1"/>
        <charset val="204"/>
      </rPr>
      <t xml:space="preserve">Мероприятие </t>
    </r>
    <r>
      <rPr>
        <sz val="10"/>
        <rFont val="Times New Roman"/>
        <family val="1"/>
        <charset val="204"/>
      </rPr>
      <t>"Проведение краевых конференций по охране труда, семинаров, совещаний по охране труда, круглых столов"</t>
    </r>
  </si>
  <si>
    <r>
      <rPr>
        <b/>
        <sz val="10"/>
        <rFont val="Times New Roman"/>
        <family val="1"/>
        <charset val="204"/>
      </rPr>
      <t>Показатель</t>
    </r>
    <r>
      <rPr>
        <sz val="10"/>
        <rFont val="Times New Roman"/>
        <family val="1"/>
        <charset val="204"/>
      </rPr>
      <t xml:space="preserve"> "Количество проведенных краевых конференций по охране труда, семинаров, совещаний по охране труда, круглых столов"</t>
    </r>
  </si>
  <si>
    <r>
      <rPr>
        <b/>
        <sz val="10"/>
        <rFont val="Times New Roman"/>
        <family val="1"/>
        <charset val="204"/>
      </rPr>
      <t>Мероприятие</t>
    </r>
    <r>
      <rPr>
        <sz val="10"/>
        <rFont val="Times New Roman"/>
        <family val="1"/>
        <charset val="204"/>
      </rPr>
      <t xml:space="preserve"> "Организация сбора и обработки информации о состоянии условий и охраны труда у работодателей, осуществляющих деятельность на территории края"</t>
    </r>
  </si>
  <si>
    <r>
      <t xml:space="preserve">Показатель </t>
    </r>
    <r>
      <rPr>
        <sz val="10"/>
        <rFont val="Times New Roman"/>
        <family val="1"/>
        <charset val="204"/>
      </rPr>
      <t>"Количество  организаций, подвергавшихся проведению анализа состояния условий и охраны труда"</t>
    </r>
  </si>
  <si>
    <r>
      <rPr>
        <b/>
        <sz val="10"/>
        <rFont val="Times New Roman"/>
        <family val="1"/>
        <charset val="204"/>
      </rPr>
      <t>Мероприятие</t>
    </r>
    <r>
      <rPr>
        <sz val="10"/>
        <rFont val="Times New Roman"/>
        <family val="1"/>
        <charset val="204"/>
      </rPr>
      <t xml:space="preserve"> "Проведение ежегодного регионального конкурса на лучшую организацию работы по охране труда в Забайкальском крае"</t>
    </r>
  </si>
  <si>
    <r>
      <t xml:space="preserve">Показатель </t>
    </r>
    <r>
      <rPr>
        <sz val="10"/>
        <rFont val="Times New Roman"/>
        <family val="1"/>
        <charset val="204"/>
      </rPr>
      <t>"Количество участников - организаций Забайкальского края"</t>
    </r>
  </si>
  <si>
    <r>
      <rPr>
        <b/>
        <sz val="10"/>
        <rFont val="Times New Roman"/>
        <family val="1"/>
        <charset val="204"/>
      </rPr>
      <t>Мероприятие</t>
    </r>
    <r>
      <rPr>
        <sz val="10"/>
        <rFont val="Times New Roman"/>
        <family val="1"/>
        <charset val="204"/>
      </rPr>
      <t xml:space="preserve"> "Формирование и ведение электронного банка данных о  нормативных правовых актах по охране и условиям труда"</t>
    </r>
  </si>
  <si>
    <r>
      <t xml:space="preserve">Показатель </t>
    </r>
    <r>
      <rPr>
        <sz val="10"/>
        <rFont val="Times New Roman"/>
        <family val="1"/>
        <charset val="204"/>
      </rPr>
      <t>"Количество принятых НПА"</t>
    </r>
  </si>
  <si>
    <r>
      <t xml:space="preserve">Показатель </t>
    </r>
    <r>
      <rPr>
        <sz val="10"/>
        <rFont val="Times New Roman"/>
        <family val="1"/>
        <charset val="204"/>
      </rPr>
      <t>"Количество разработанных методических рекомендаций"</t>
    </r>
  </si>
  <si>
    <r>
      <t xml:space="preserve">Мероприятие </t>
    </r>
    <r>
      <rPr>
        <sz val="10"/>
        <rFont val="Times New Roman"/>
        <family val="1"/>
        <charset val="204"/>
      </rPr>
      <t>"Осуществление мониторинга реализации мероприятий по материально-техническому оснащению и кадровому укомплектованию медицинских учреждений (центров профпатологий)"</t>
    </r>
  </si>
  <si>
    <r>
      <rPr>
        <b/>
        <sz val="10"/>
        <rFont val="Times New Roman"/>
        <family val="1"/>
        <charset val="204"/>
      </rPr>
      <t>Показатель</t>
    </r>
    <r>
      <rPr>
        <sz val="10"/>
        <rFont val="Times New Roman"/>
        <family val="1"/>
        <charset val="204"/>
      </rPr>
      <t xml:space="preserve"> "Доля медицинских учреждений (центров профпатологий), в отношении которых осуществляется мониторинг"</t>
    </r>
  </si>
  <si>
    <r>
      <rPr>
        <b/>
        <sz val="10"/>
        <rFont val="Times New Roman"/>
        <family val="1"/>
        <charset val="204"/>
      </rPr>
      <t>Показатель</t>
    </r>
    <r>
      <rPr>
        <sz val="10"/>
        <rFont val="Times New Roman"/>
        <family val="1"/>
        <charset val="204"/>
      </rPr>
      <t xml:space="preserve"> "Естественный прирост населения"</t>
    </r>
  </si>
  <si>
    <r>
      <rPr>
        <b/>
        <sz val="10"/>
        <rFont val="Times New Roman"/>
        <family val="1"/>
        <charset val="204"/>
      </rPr>
      <t>Показатель</t>
    </r>
    <r>
      <rPr>
        <sz val="10"/>
        <rFont val="Times New Roman"/>
        <family val="1"/>
        <charset val="204"/>
      </rPr>
      <t xml:space="preserve"> "Ожидаемая продолжительность жизни населения Забайкальского края"</t>
    </r>
  </si>
  <si>
    <r>
      <rPr>
        <b/>
        <sz val="10"/>
        <rFont val="Times New Roman"/>
        <family val="1"/>
        <charset val="204"/>
      </rPr>
      <t>Показатель</t>
    </r>
    <r>
      <rPr>
        <sz val="10"/>
        <rFont val="Times New Roman"/>
        <family val="1"/>
        <charset val="204"/>
      </rPr>
      <t xml:space="preserve"> "Количество разработанных и публично обсужденных предложений"</t>
    </r>
  </si>
  <si>
    <r>
      <rPr>
        <b/>
        <sz val="10"/>
        <rFont val="Times New Roman"/>
        <family val="1"/>
        <charset val="204"/>
      </rPr>
      <t>Показатель</t>
    </r>
    <r>
      <rPr>
        <sz val="10"/>
        <rFont val="Times New Roman"/>
        <family val="1"/>
        <charset val="204"/>
      </rPr>
      <t xml:space="preserve"> "Количество подготовленных аналитических материалов"</t>
    </r>
  </si>
  <si>
    <r>
      <rPr>
        <b/>
        <sz val="10"/>
        <rFont val="Times New Roman"/>
        <family val="1"/>
        <charset val="204"/>
      </rPr>
      <t>Мероприятие</t>
    </r>
    <r>
      <rPr>
        <sz val="10"/>
        <rFont val="Times New Roman"/>
        <family val="1"/>
        <charset val="204"/>
      </rPr>
      <t xml:space="preserve"> "Разработка мер по обеспечению занятости женщин, воспитывающих детей, на условиях неполной занятости, гибкого графика, работы на дому и т.д." </t>
    </r>
  </si>
  <si>
    <r>
      <rPr>
        <b/>
        <sz val="10"/>
        <rFont val="Times New Roman"/>
        <family val="1"/>
        <charset val="204"/>
      </rPr>
      <t>Показатель</t>
    </r>
    <r>
      <rPr>
        <sz val="10"/>
        <rFont val="Times New Roman"/>
        <family val="1"/>
        <charset val="204"/>
      </rPr>
      <t xml:space="preserve"> "Общий коэффициент смертности, на 1000 человек населения"</t>
    </r>
  </si>
  <si>
    <r>
      <rPr>
        <b/>
        <sz val="10"/>
        <rFont val="Times New Roman"/>
        <family val="1"/>
        <charset val="204"/>
      </rPr>
      <t xml:space="preserve">Мероприятие </t>
    </r>
    <r>
      <rPr>
        <sz val="10"/>
        <rFont val="Times New Roman"/>
        <family val="1"/>
        <charset val="204"/>
      </rPr>
      <t>"Мониторинг эффективности социально-культурной адаптации мигрантов и выработка предложений по ее улучшению"</t>
    </r>
  </si>
  <si>
    <r>
      <rPr>
        <b/>
        <sz val="10"/>
        <rFont val="Times New Roman"/>
        <family val="1"/>
        <charset val="204"/>
      </rPr>
      <t>Мероприятие</t>
    </r>
    <r>
      <rPr>
        <sz val="10"/>
        <rFont val="Times New Roman"/>
        <family val="1"/>
        <charset val="204"/>
      </rPr>
      <t xml:space="preserve"> "Оценка потребности в привлечении мигрантов"</t>
    </r>
  </si>
  <si>
    <r>
      <rPr>
        <b/>
        <sz val="10"/>
        <rFont val="Times New Roman"/>
        <family val="1"/>
        <charset val="204"/>
      </rPr>
      <t>Показатель</t>
    </r>
    <r>
      <rPr>
        <sz val="10"/>
        <rFont val="Times New Roman"/>
        <family val="1"/>
        <charset val="204"/>
      </rPr>
      <t xml:space="preserve"> "Степень достижения установленных значений целевых показателей государственной подпрограммы и входящих в нее подпрограмм"</t>
    </r>
  </si>
  <si>
    <r>
      <rPr>
        <b/>
        <sz val="10"/>
        <rFont val="Times New Roman"/>
        <family val="1"/>
        <charset val="204"/>
      </rPr>
      <t xml:space="preserve">Показатель </t>
    </r>
    <r>
      <rPr>
        <sz val="10"/>
        <rFont val="Times New Roman"/>
        <family val="1"/>
        <charset val="204"/>
      </rPr>
      <t>"Доля специалистов, повысивших квалификацию, от общего числа специалистов Государственной службы занятости населения Забайкальского края"</t>
    </r>
  </si>
  <si>
    <t>гр.21</t>
  </si>
  <si>
    <t>2014 - 2021 годы</t>
  </si>
  <si>
    <t xml:space="preserve">Основное мероприятие "Координация деятельности в части мер, направленных на снижение смертности, на основе создания предпосылок для стабилизации социально-экономического положения граждан" </t>
  </si>
  <si>
    <r>
      <rPr>
        <b/>
        <sz val="10"/>
        <rFont val="Times New Roman"/>
        <family val="1"/>
        <charset val="204"/>
      </rPr>
      <t>Показатель</t>
    </r>
    <r>
      <rPr>
        <sz val="10"/>
        <rFont val="Times New Roman"/>
        <family val="1"/>
        <charset val="204"/>
      </rPr>
      <t xml:space="preserve"> "Миграционный прирост (убыль) 
на 1000 человек населения"</t>
    </r>
  </si>
  <si>
    <r>
      <rPr>
        <b/>
        <sz val="10"/>
        <rFont val="Times New Roman"/>
        <family val="1"/>
        <charset val="204"/>
      </rPr>
      <t>Показатель</t>
    </r>
    <r>
      <rPr>
        <sz val="10"/>
        <rFont val="Times New Roman"/>
        <family val="1"/>
        <charset val="204"/>
      </rPr>
      <t xml:space="preserve"> "Суммарный коэффициент рождаемости" </t>
    </r>
  </si>
  <si>
    <r>
      <rPr>
        <b/>
        <sz val="10"/>
        <rFont val="Times New Roman"/>
        <family val="1"/>
        <charset val="204"/>
      </rPr>
      <t>Мероприятие</t>
    </r>
    <r>
      <rPr>
        <sz val="10"/>
        <rFont val="Times New Roman"/>
        <family val="1"/>
        <charset val="204"/>
      </rPr>
      <t xml:space="preserve"> "Анализ и выявление социальных, экономических и иных факторов, влияющих на репродуктивное поведение населения Забайкальского края"</t>
    </r>
  </si>
  <si>
    <r>
      <rPr>
        <b/>
        <sz val="10"/>
        <rFont val="Times New Roman"/>
        <family val="1"/>
        <charset val="204"/>
      </rPr>
      <t>Мероприятие</t>
    </r>
    <r>
      <rPr>
        <sz val="10"/>
        <rFont val="Times New Roman"/>
        <family val="1"/>
        <charset val="204"/>
      </rPr>
      <t xml:space="preserve"> "Мониторинг причин смертности и разработка мер по ее сокращению"</t>
    </r>
  </si>
  <si>
    <t>1.1.1.2-ПМ1</t>
  </si>
  <si>
    <t>1.2.3.-ПОМ1</t>
  </si>
  <si>
    <t>1.2.4.-ПОМ1</t>
  </si>
  <si>
    <t>1.3.7.1-ПМ 1</t>
  </si>
  <si>
    <t>1.4.1 -ПОМ1</t>
  </si>
  <si>
    <t>1.5.1.</t>
  </si>
  <si>
    <t>1.5.3</t>
  </si>
  <si>
    <t>1.5.3-ПОМ1</t>
  </si>
  <si>
    <t>Абсолютный 
показатель</t>
  </si>
  <si>
    <r>
      <rPr>
        <b/>
        <sz val="10"/>
        <rFont val="Times New Roman"/>
        <family val="1"/>
        <charset val="204"/>
      </rPr>
      <t xml:space="preserve">Показатель </t>
    </r>
    <r>
      <rPr>
        <sz val="10"/>
        <rFont val="Times New Roman"/>
        <family val="1"/>
        <charset val="204"/>
      </rPr>
      <t xml:space="preserve">"Численность участников мероприятия "Профориентационное волонтерское движение" </t>
    </r>
  </si>
  <si>
    <t>финансирование из внебюджетных источников</t>
  </si>
  <si>
    <t>кроме того, финансирование из других источников:</t>
  </si>
  <si>
    <t>финансирование из местных бюджетов</t>
  </si>
  <si>
    <t>финансирование подпрограммы, в том числе:</t>
  </si>
  <si>
    <r>
      <rPr>
        <b/>
        <sz val="10"/>
        <rFont val="Times New Roman"/>
        <family val="1"/>
        <charset val="204"/>
      </rPr>
      <t xml:space="preserve">Мероприятие </t>
    </r>
    <r>
      <rPr>
        <sz val="10"/>
        <rFont val="Times New Roman"/>
        <family val="1"/>
        <charset val="204"/>
      </rPr>
      <t>"Проведение ежегодного мониторинга ситуации на рынке труда по определению профессионально-квалификационной структуры перспективной потребности работодателей в рабочих кадрах и квалифицированных специалистах со  средним профессиональным  образованием  и высшим образованием"</t>
    </r>
  </si>
  <si>
    <r>
      <rPr>
        <b/>
        <sz val="10"/>
        <rFont val="Times New Roman"/>
        <family val="1"/>
        <charset val="204"/>
      </rPr>
      <t>Показатель</t>
    </r>
    <r>
      <rPr>
        <sz val="10"/>
        <rFont val="Times New Roman"/>
        <family val="1"/>
        <charset val="204"/>
      </rPr>
      <t xml:space="preserve"> "Численность безработных граждан, которым оказаны консультационные услуги, в том числе поддержка предпринимательской инициативы"</t>
    </r>
  </si>
  <si>
    <t>Основное мероприятие "Повышение конкурентоспособности граждан на региональном рынке труда"</t>
  </si>
  <si>
    <t>финансирование подпрограммы в том числе:</t>
  </si>
  <si>
    <r>
      <rPr>
        <b/>
        <sz val="10"/>
        <rFont val="Times New Roman"/>
        <family val="1"/>
        <charset val="204"/>
      </rPr>
      <t>Мероприятие</t>
    </r>
    <r>
      <rPr>
        <sz val="10"/>
        <rFont val="Times New Roman"/>
        <family val="1"/>
        <charset val="204"/>
      </rPr>
      <t xml:space="preserve"> "Расчет величины прожиточного минимума на душу населения и по основным социально-демографическим группам населения в Забайкальском крае"</t>
    </r>
  </si>
  <si>
    <r>
      <t xml:space="preserve">Показатель </t>
    </r>
    <r>
      <rPr>
        <sz val="10"/>
        <rFont val="Times New Roman"/>
        <family val="1"/>
        <charset val="204"/>
      </rPr>
      <t xml:space="preserve">"Количество контрольных мероприятий по оценке деятельности органов местного самоуправления в реализации переданных полномочий в сфере труда" </t>
    </r>
  </si>
  <si>
    <r>
      <rPr>
        <b/>
        <sz val="10"/>
        <rFont val="Times New Roman"/>
        <family val="1"/>
        <charset val="204"/>
      </rPr>
      <t>Мероприятие "</t>
    </r>
    <r>
      <rPr>
        <sz val="10"/>
        <rFont val="Times New Roman"/>
        <family val="1"/>
        <charset val="204"/>
      </rPr>
      <t>Осуществление государственной экспертизы качества проведения специальной оценки условий труда"</t>
    </r>
  </si>
  <si>
    <r>
      <rPr>
        <b/>
        <sz val="10"/>
        <rFont val="Times New Roman"/>
        <family val="1"/>
        <charset val="204"/>
      </rPr>
      <t>Мероприятие</t>
    </r>
    <r>
      <rPr>
        <sz val="10"/>
        <rFont val="Times New Roman"/>
        <family val="1"/>
        <charset val="204"/>
      </rPr>
      <t xml:space="preserve"> "Осуществление государственной экспертизы правильности предоставления работникам гарантий и компенсаций за работу с вредными и (или) опасными условиями труда"</t>
    </r>
  </si>
  <si>
    <r>
      <rPr>
        <b/>
        <sz val="10"/>
        <rFont val="Times New Roman"/>
        <family val="1"/>
        <charset val="204"/>
      </rPr>
      <t>Мероприятие</t>
    </r>
    <r>
      <rPr>
        <sz val="10"/>
        <rFont val="Times New Roman"/>
        <family val="1"/>
        <charset val="204"/>
      </rPr>
      <t xml:space="preserve"> "Осуществление государственной экспертизы фактических условий труда работников"</t>
    </r>
  </si>
  <si>
    <r>
      <rPr>
        <b/>
        <sz val="10"/>
        <rFont val="Times New Roman"/>
        <family val="1"/>
        <charset val="204"/>
      </rPr>
      <t>Мероприятие</t>
    </r>
    <r>
      <rPr>
        <sz val="10"/>
        <rFont val="Times New Roman"/>
        <family val="1"/>
        <charset val="204"/>
      </rPr>
      <t xml:space="preserve"> "Разработка и издание методических рекомендаций по охране труда, а также сборников нормативных правовых актов по охране труда. Изготовление и размещение социальной рекламы по вопросам охраны труда"</t>
    </r>
  </si>
  <si>
    <t>финансирование  мероприятия,  в том числе:</t>
  </si>
  <si>
    <t>0401</t>
  </si>
  <si>
    <t>04 1 Р204500</t>
  </si>
  <si>
    <t>04 1 Р254610</t>
  </si>
  <si>
    <t>04 1 Р304500</t>
  </si>
  <si>
    <t>04 1 Р352940</t>
  </si>
  <si>
    <t>1.1.7</t>
  </si>
  <si>
    <t>гр.22</t>
  </si>
  <si>
    <r>
      <rPr>
        <b/>
        <sz val="10"/>
        <rFont val="Times New Roman"/>
        <family val="1"/>
        <charset val="204"/>
      </rPr>
      <t>Мероприятие</t>
    </r>
    <r>
      <rPr>
        <sz val="10"/>
        <rFont val="Times New Roman"/>
        <family val="1"/>
        <charset val="204"/>
      </rPr>
      <t xml:space="preserve"> "Уведомительная регистрация коллективных договоров, соглашений"</t>
    </r>
  </si>
  <si>
    <r>
      <t xml:space="preserve">Показатель </t>
    </r>
    <r>
      <rPr>
        <sz val="10"/>
        <rFont val="Times New Roman"/>
        <family val="1"/>
        <charset val="204"/>
      </rPr>
      <t>"Доля рассмотренных коллективных договоров, соглашений от поступивших на уведомительную регистрацию"</t>
    </r>
  </si>
  <si>
    <r>
      <rPr>
        <b/>
        <sz val="10"/>
        <color indexed="8"/>
        <rFont val="Times New Roman"/>
        <family val="1"/>
        <charset val="204"/>
      </rPr>
      <t xml:space="preserve">Показатель </t>
    </r>
    <r>
      <rPr>
        <sz val="10"/>
        <color indexed="8"/>
        <rFont val="Times New Roman"/>
        <family val="1"/>
        <charset val="204"/>
      </rPr>
      <t>"Отношение средней заработной
 платы по вакансиям, информация о которых была представлена в органы службы занятости населения в течение отчетного года (напрямую или через Портал), к среднемесячной номинальной начисленной заработной плате работников по полному кругу организаций субъекта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t>
    </r>
  </si>
  <si>
    <r>
      <t xml:space="preserve">Основное мероприятие </t>
    </r>
    <r>
      <rPr>
        <sz val="10"/>
        <rFont val="Times New Roman"/>
        <family val="1"/>
        <charset val="204"/>
      </rPr>
      <t>"Реализация государственной политики в области охраны труда"</t>
    </r>
  </si>
  <si>
    <t>Ед.</t>
  </si>
  <si>
    <t>1.3.6.6.</t>
  </si>
  <si>
    <t>1.3.6.6.-ПМ-1</t>
  </si>
  <si>
    <t>1.3.8.</t>
  </si>
  <si>
    <t>043 08 79 206 530</t>
  </si>
  <si>
    <t>Кэф = К1 + К2 – К3</t>
  </si>
  <si>
    <t>Относительный показатель</t>
  </si>
  <si>
    <t>коэф.</t>
  </si>
  <si>
    <t>1.3.8-ПОМ1</t>
  </si>
  <si>
    <t>1.3.8.1</t>
  </si>
  <si>
    <t>1.3.8.2</t>
  </si>
  <si>
    <t>1.3.8.2-ПМ1</t>
  </si>
  <si>
    <t>1.3.8.3</t>
  </si>
  <si>
    <t>1.3.8.3-ПМ1</t>
  </si>
  <si>
    <t>1.3.8.4</t>
  </si>
  <si>
    <t>1.3.8.4-ПМ1</t>
  </si>
  <si>
    <t>1.3.8.5</t>
  </si>
  <si>
    <t>1.3.8.5-ПМ1</t>
  </si>
  <si>
    <t>1.3.8.6</t>
  </si>
  <si>
    <t>1.3.8.7</t>
  </si>
  <si>
    <t>1.3.8.7-ПМ1</t>
  </si>
  <si>
    <t>1.3.8.8</t>
  </si>
  <si>
    <t>1.3.8.9</t>
  </si>
  <si>
    <t>1.3.8.9-ПМ1</t>
  </si>
  <si>
    <t>1.4.</t>
  </si>
  <si>
    <t xml:space="preserve">Подпрограмма "Создание условий для улучшения демографической ситуации в Забайкальском крае" </t>
  </si>
  <si>
    <t>1.1.9.</t>
  </si>
  <si>
    <t>Основное мероприятие "Опережающее профессиональное обучение и стажировка (в том числе в другой местности) работников организаций, находящихся под риском увольнения, а также принятых на постоянную работу работников, уволенных из иных организаций в связи с ликвидацией либо сокращением численности или штата работников, и безработных граждан"</t>
  </si>
  <si>
    <t>Основное мероприятие "Возмещение работодателям, реализующим программы развития организации (в том числе программы, направленные на импортозамещение, инновации, развитие персонала), расходов на частичную оплату труда работников, уволенных из иных организаций в связи с ликвидацией либо сокращением численности или штата работников, выпускников профессиональных образовательных организаций и безработных граждан: в течение срока, не превышающего 6 месяцев, - при условии принятия таких работников на постоянную работу; в течение срока, не превышающего 3 месяцев, - при условии принятия таких работников на временную работу"</t>
  </si>
  <si>
    <t>Основное мероприятие "Обеспечение временной занятости работников, находящихся под риском увольнения (установление неполного рабочего времени, временная приостановка работ, предоставление отпусков без сохранения заработной платы, мероприятия по высвобождению работников)"</t>
  </si>
  <si>
    <t>Основное мероприятие "Возмещение работодателям затрат, связанных с трудоустройством инвалидов, включая создание инфраструктуры, адаптацию на рабочем месте и наставничество"</t>
  </si>
  <si>
    <r>
      <rPr>
        <b/>
        <sz val="10"/>
        <rFont val="Times New Roman"/>
        <family val="1"/>
        <charset val="204"/>
      </rPr>
      <t>Показатель</t>
    </r>
    <r>
      <rPr>
        <sz val="10"/>
        <rFont val="Times New Roman"/>
        <family val="1"/>
        <charset val="204"/>
      </rPr>
      <t xml:space="preserve"> "Численность работников предприятий, прошедших опережающее профессиональное обучение и дополнительное профессиональное образование в целях повышения производительности труда"</t>
    </r>
  </si>
  <si>
    <t xml:space="preserve">1.1.7.1  </t>
  </si>
  <si>
    <t>1.1.8.1</t>
  </si>
  <si>
    <t>1.1.8</t>
  </si>
  <si>
    <t>1.1.9.1</t>
  </si>
  <si>
    <t>1.1.9.1.-ПМ1</t>
  </si>
  <si>
    <r>
      <rPr>
        <b/>
        <sz val="10"/>
        <rFont val="Times New Roman"/>
        <family val="1"/>
        <charset val="204"/>
      </rPr>
      <t>Основное мероприятие</t>
    </r>
    <r>
      <rPr>
        <sz val="10"/>
        <rFont val="Times New Roman"/>
        <family val="1"/>
        <charset val="204"/>
      </rPr>
      <t xml:space="preserve"> "Создание организационных условий для реализации социально значимого проекта  "Профориентационное волонтерское движение"</t>
    </r>
  </si>
  <si>
    <t>1.1.3.3-ПМ4</t>
  </si>
  <si>
    <t>1.1.3.3-ПМ5</t>
  </si>
  <si>
    <t>1.1.3.3-ПМ6</t>
  </si>
  <si>
    <t>1.1.3.3-ПМ7</t>
  </si>
  <si>
    <t>1.1.3.3-ПМ8</t>
  </si>
  <si>
    <t>1.1.3.3-ПМ9</t>
  </si>
  <si>
    <t>1.1.3.3-ПМ10</t>
  </si>
  <si>
    <t>1.1.3.3-ПМ11</t>
  </si>
  <si>
    <t>1.1.6.3-ПМ1</t>
  </si>
  <si>
    <t>1.1.5.1-ПМ1</t>
  </si>
  <si>
    <t>1.1.4.2-.ПМ1</t>
  </si>
  <si>
    <t>1.1.4.1-ПМ 1</t>
  </si>
  <si>
    <t>1.1.4.2-.ПМ2</t>
  </si>
  <si>
    <t>1.2.2.-ПОМ2</t>
  </si>
  <si>
    <r>
      <rPr>
        <b/>
        <sz val="10"/>
        <rFont val="Times New Roman"/>
        <family val="1"/>
        <charset val="204"/>
      </rPr>
      <t>Показатель</t>
    </r>
    <r>
      <rPr>
        <sz val="10"/>
        <rFont val="Times New Roman"/>
        <family val="1"/>
        <charset val="204"/>
      </rPr>
      <t xml:space="preserve"> "Численность работников, занятых во вредных и (или) опасных условиях труда"</t>
    </r>
  </si>
  <si>
    <r>
      <rPr>
        <b/>
        <sz val="10"/>
        <rFont val="Times New Roman"/>
        <family val="1"/>
        <charset val="204"/>
      </rPr>
      <t>Показатель</t>
    </r>
    <r>
      <rPr>
        <sz val="10"/>
        <rFont val="Times New Roman"/>
        <family val="1"/>
        <charset val="204"/>
      </rPr>
      <t xml:space="preserve"> "Количество заседаний комиссии по проблемам оплаты труда"</t>
    </r>
  </si>
  <si>
    <r>
      <rPr>
        <b/>
        <sz val="10"/>
        <color indexed="8"/>
        <rFont val="Times New Roman"/>
        <family val="1"/>
        <charset val="204"/>
      </rPr>
      <t>Показатель</t>
    </r>
    <r>
      <rPr>
        <sz val="10"/>
        <color indexed="8"/>
        <rFont val="Times New Roman"/>
        <family val="1"/>
        <charset val="204"/>
      </rPr>
      <t xml:space="preserve"> "Снижение неформальной занятости в Забайкальском крае"</t>
    </r>
  </si>
  <si>
    <r>
      <rPr>
        <b/>
        <sz val="10"/>
        <rFont val="Times New Roman"/>
        <family val="1"/>
        <charset val="204"/>
      </rPr>
      <t>Показатель</t>
    </r>
    <r>
      <rPr>
        <sz val="10"/>
        <rFont val="Times New Roman"/>
        <family val="1"/>
        <charset val="204"/>
      </rPr>
      <t xml:space="preserve"> "Численность работников с установленным предварительным диагнозом профзаболевания по результатам проведения периодических медицинских осмотров"</t>
    </r>
  </si>
  <si>
    <r>
      <t>Основное мероприятие "</t>
    </r>
    <r>
      <rPr>
        <sz val="10"/>
        <color indexed="8"/>
        <rFont val="Times New Roman"/>
        <family val="1"/>
        <charset val="204"/>
      </rPr>
      <t>Реализация переданных отдельных государственных полномочий в сфере труда на территории муниципальных образований Забайкальского края"</t>
    </r>
  </si>
  <si>
    <r>
      <t>Показатель</t>
    </r>
    <r>
      <rPr>
        <sz val="10"/>
        <color indexed="8"/>
        <rFont val="Times New Roman"/>
        <family val="1"/>
        <charset val="204"/>
      </rPr>
      <t xml:space="preserve"> "Коэффициент эффективности системы государственного управления охраной труда </t>
    </r>
    <r>
      <rPr>
        <sz val="10"/>
        <color indexed="8"/>
        <rFont val="Times New Roman"/>
        <family val="1"/>
        <charset val="204"/>
      </rPr>
      <t>на территории муниципальных образований Забайкальского края"</t>
    </r>
  </si>
  <si>
    <r>
      <t>Мероприятие "</t>
    </r>
    <r>
      <rPr>
        <sz val="10"/>
        <color indexed="8"/>
        <rFont val="Times New Roman"/>
        <family val="1"/>
        <charset val="204"/>
      </rPr>
      <t>Координация и методическое руководство работы служб охраны труда организаций всех форм собственности, расположенных на территории муниципальных образований"</t>
    </r>
  </si>
  <si>
    <r>
      <t>Мероприятие</t>
    </r>
    <r>
      <rPr>
        <sz val="10"/>
        <color indexed="8"/>
        <rFont val="Times New Roman"/>
        <family val="1"/>
        <charset val="204"/>
      </rPr>
      <t xml:space="preserve"> "</t>
    </r>
    <r>
      <rPr>
        <sz val="10"/>
        <color indexed="8"/>
        <rFont val="Times New Roman"/>
        <family val="1"/>
        <charset val="204"/>
      </rPr>
      <t>Обеспечение организаций нормативными правовыми актами в области охраны труда на территории муниципальных образований"</t>
    </r>
  </si>
  <si>
    <r>
      <t>Показатель</t>
    </r>
    <r>
      <rPr>
        <sz val="10"/>
        <color indexed="8"/>
        <rFont val="Times New Roman"/>
        <family val="1"/>
        <charset val="204"/>
      </rPr>
      <t xml:space="preserve"> "Количество работодателей, которым оказана методическая помощь"</t>
    </r>
  </si>
  <si>
    <r>
      <t>Мероприятие</t>
    </r>
    <r>
      <rPr>
        <sz val="10"/>
        <color indexed="8"/>
        <rFont val="Times New Roman"/>
        <family val="1"/>
        <charset val="204"/>
      </rPr>
      <t xml:space="preserve"> "</t>
    </r>
    <r>
      <rPr>
        <sz val="10"/>
        <color indexed="8"/>
        <rFont val="Times New Roman"/>
        <family val="1"/>
        <charset val="204"/>
      </rPr>
      <t>Учет потребности организаций в средствах индивидуальной и коллективной защиты работников на территории муниципальных образований"</t>
    </r>
  </si>
  <si>
    <r>
      <t>Показатель</t>
    </r>
    <r>
      <rPr>
        <sz val="10"/>
        <color indexed="8"/>
        <rFont val="Times New Roman"/>
        <family val="1"/>
        <charset val="204"/>
      </rPr>
      <t xml:space="preserve"> "Количество подготовленных аналитических материалов"</t>
    </r>
  </si>
  <si>
    <r>
      <t>Мероприятие</t>
    </r>
    <r>
      <rPr>
        <sz val="10"/>
        <color indexed="8"/>
        <rFont val="Times New Roman"/>
        <family val="1"/>
        <charset val="204"/>
      </rPr>
      <t xml:space="preserve"> "</t>
    </r>
    <r>
      <rPr>
        <sz val="10"/>
        <color indexed="8"/>
        <rFont val="Times New Roman"/>
        <family val="1"/>
        <charset val="204"/>
      </rPr>
      <t>Участие в расследовании несчастных случаев (в том числе групповых), в результате которых один или несколько пострадавших получили тяжелые повреждения здоровья, либо несчастных случаев (в том числе групповых) со смертельным исходом на территории муниципальных образований"</t>
    </r>
  </si>
  <si>
    <r>
      <t>Показатель</t>
    </r>
    <r>
      <rPr>
        <sz val="10"/>
        <color indexed="8"/>
        <rFont val="Times New Roman"/>
        <family val="1"/>
        <charset val="204"/>
      </rPr>
      <t xml:space="preserve"> "Количество пострадавших"</t>
    </r>
  </si>
  <si>
    <r>
      <t>Показатель</t>
    </r>
    <r>
      <rPr>
        <sz val="10"/>
        <color indexed="8"/>
        <rFont val="Times New Roman"/>
        <family val="1"/>
        <charset val="204"/>
      </rPr>
      <t xml:space="preserve"> "Количество аналитических материалов"</t>
    </r>
  </si>
  <si>
    <r>
      <t>Мероприятие</t>
    </r>
    <r>
      <rPr>
        <sz val="10"/>
        <color indexed="8"/>
        <rFont val="Times New Roman"/>
        <family val="1"/>
        <charset val="204"/>
      </rPr>
      <t xml:space="preserve"> "</t>
    </r>
    <r>
      <rPr>
        <sz val="10"/>
        <color indexed="8"/>
        <rFont val="Times New Roman"/>
        <family val="1"/>
        <charset val="204"/>
      </rPr>
      <t>Проведение анализа состояния условий и охраны труда, причин производственного травматизма и профессиональной заболеваемости на территории муниципальных образований"</t>
    </r>
  </si>
  <si>
    <r>
      <t>Мероприятие</t>
    </r>
    <r>
      <rPr>
        <sz val="10"/>
        <color indexed="8"/>
        <rFont val="Times New Roman"/>
        <family val="1"/>
        <charset val="204"/>
      </rPr>
      <t xml:space="preserve"> "</t>
    </r>
    <r>
      <rPr>
        <sz val="10"/>
        <color indexed="8"/>
        <rFont val="Times New Roman"/>
        <family val="1"/>
        <charset val="204"/>
      </rPr>
      <t>Осуществление уведомительной регистрации коллективных договоров организаций всех форм собственности, заключенных на территории муниципальных образований (городских округов), за исключением коллективных договоров краевых и федеральных бюджетных, автономных и казенных учреждений"</t>
    </r>
  </si>
  <si>
    <r>
      <t>Мероприятие</t>
    </r>
    <r>
      <rPr>
        <sz val="10"/>
        <color indexed="8"/>
        <rFont val="Times New Roman"/>
        <family val="1"/>
        <charset val="204"/>
      </rPr>
      <t xml:space="preserve"> "</t>
    </r>
    <r>
      <rPr>
        <sz val="10"/>
        <color indexed="8"/>
        <rFont val="Times New Roman"/>
        <family val="1"/>
        <charset val="204"/>
      </rPr>
      <t>Осуществление уведомительной регистрации территориальных соглашений"</t>
    </r>
  </si>
  <si>
    <r>
      <t>Показатель</t>
    </r>
    <r>
      <rPr>
        <sz val="10"/>
        <color indexed="8"/>
        <rFont val="Times New Roman"/>
        <family val="1"/>
        <charset val="204"/>
      </rPr>
      <t xml:space="preserve"> "Количество зарегистрированных коллективных договоров</t>
    </r>
    <r>
      <rPr>
        <sz val="10"/>
        <color indexed="8"/>
        <rFont val="Times New Roman"/>
        <family val="1"/>
        <charset val="204"/>
      </rPr>
      <t xml:space="preserve"> и территориальных соглашений"</t>
    </r>
  </si>
  <si>
    <r>
      <t>Мероприятие</t>
    </r>
    <r>
      <rPr>
        <sz val="10"/>
        <color indexed="8"/>
        <rFont val="Times New Roman"/>
        <family val="1"/>
        <charset val="204"/>
      </rPr>
      <t xml:space="preserve"> "</t>
    </r>
    <r>
      <rPr>
        <sz val="10"/>
        <color indexed="8"/>
        <rFont val="Times New Roman"/>
        <family val="1"/>
        <charset val="204"/>
      </rPr>
      <t>Выявление условий, ухудшающих положение работников по сравнению с трудовым законодательством и иными нормативными правовыми актами, содержащими нормы трудового права, и сообщение об этом представителям сторон, подписавшим коллективный договор, территориальное соглашение, а также в Государственную инспекцию труда в Забайкальском крае"</t>
    </r>
  </si>
  <si>
    <r>
      <t>Мероприятие</t>
    </r>
    <r>
      <rPr>
        <sz val="10"/>
        <color indexed="8"/>
        <rFont val="Times New Roman"/>
        <family val="1"/>
        <charset val="204"/>
      </rPr>
      <t xml:space="preserve"> "</t>
    </r>
    <r>
      <rPr>
        <sz val="10"/>
        <color indexed="8"/>
        <rFont val="Times New Roman"/>
        <family val="1"/>
        <charset val="204"/>
      </rPr>
      <t>Осуществление контроля за выполнением коллективных договоров, территориальных соглашений"</t>
    </r>
  </si>
  <si>
    <t>Основное мероприятие "Обеспечение деятельности государственных казенных учреждений "Центры занятости населения Забайкальского края"</t>
  </si>
  <si>
    <r>
      <rPr>
        <b/>
        <sz val="10"/>
        <rFont val="Times New Roman"/>
        <family val="1"/>
        <charset val="204"/>
      </rPr>
      <t>Показатель</t>
    </r>
    <r>
      <rPr>
        <sz val="10"/>
        <rFont val="Times New Roman"/>
        <family val="1"/>
        <charset val="204"/>
      </rPr>
      <t xml:space="preserve"> "Доля специалистов, повысивших квалификацию, от общего числа специалистов государственных казенных учреждений "Центры занятости населения Забайкальского края"</t>
    </r>
  </si>
  <si>
    <t xml:space="preserve">Министерство труда и социальной защиты населения Забайкальского края
</t>
  </si>
  <si>
    <r>
      <rPr>
        <b/>
        <sz val="10"/>
        <color indexed="8"/>
        <rFont val="Times New Roman"/>
        <family val="1"/>
        <charset val="204"/>
      </rPr>
      <t>Мероприятие</t>
    </r>
    <r>
      <rPr>
        <sz val="10"/>
        <color indexed="8"/>
        <rFont val="Times New Roman"/>
        <family val="1"/>
        <charset val="204"/>
      </rPr>
      <t xml:space="preserve"> "Организация сопровождения содействия занятости инвалидов"</t>
    </r>
  </si>
  <si>
    <t>0</t>
  </si>
  <si>
    <r>
      <t xml:space="preserve">Мероприятие </t>
    </r>
    <r>
      <rPr>
        <sz val="10"/>
        <color indexed="8"/>
        <rFont val="Times New Roman"/>
        <family val="1"/>
        <charset val="204"/>
      </rPr>
      <t>"Опережающее профессиональное обучение и дополнительное профессиональное образование работников предприятий, в том числе находящихся под риском высвобождения"</t>
    </r>
  </si>
  <si>
    <t>1.1.9.-ПОМ1</t>
  </si>
  <si>
    <t>1.1.9.-ПОМ2</t>
  </si>
  <si>
    <t>1.1.7-ПОМ1</t>
  </si>
  <si>
    <t>1.1.8-ПОМ2</t>
  </si>
  <si>
    <t>1.3-ПП5</t>
  </si>
  <si>
    <r>
      <rPr>
        <b/>
        <sz val="10"/>
        <rFont val="Times New Roman"/>
        <family val="1"/>
        <charset val="204"/>
      </rPr>
      <t>Мероприятие</t>
    </r>
    <r>
      <rPr>
        <sz val="10"/>
        <rFont val="Times New Roman"/>
        <family val="1"/>
        <charset val="204"/>
      </rPr>
      <t xml:space="preserve"> "Профессиональное обучение и дополнительное профессиональное образование граждан предпенсионного возраста"</t>
    </r>
  </si>
  <si>
    <t xml:space="preserve">
 А - количество органов местного самоуправления муниципальных районов и городских округов Забайкальского края, представивших данные, необходимые для разработки прогноза баланса трудовых ресурсов Забайкальского края, 
В - общее количество муниципальных районов </t>
  </si>
  <si>
    <t>А/В, где А - средняя заработная 
плата по вакансиям, В - среднемесячная номинальная начисленная заработная плата работников по полному кругу организаций Забайкальского края</t>
  </si>
  <si>
    <t>А/В, где  А - численность трудоустроенных выпускников образовательных организаций, В - численность выпускников, обратившихся за содействием в поиске подходящей работы</t>
  </si>
  <si>
    <t xml:space="preserve">А/В, где А - численность трудоустроенных выпускников образовательных организаций, В - численность работников центра занятости населения </t>
  </si>
  <si>
    <t>А/В, где А -зарегистрированные безработные граждане, охваченные мероприятиями по профилированию, В - общая численность зарегистрированных в отчетном периоде безработными гражданами</t>
  </si>
  <si>
    <r>
      <rPr>
        <b/>
        <sz val="10"/>
        <rFont val="Times New Roman"/>
        <family val="1"/>
        <charset val="204"/>
      </rPr>
      <t>Показатель</t>
    </r>
    <r>
      <rPr>
        <sz val="10"/>
        <rFont val="Times New Roman"/>
        <family val="1"/>
        <charset val="204"/>
      </rPr>
      <t xml:space="preserve"> "Уровень удовлетворенности работодателей – получателей услуг по подбору работников услугами служб занятости населения, в которых реализованы мероприятия по повышению производительности труда"</t>
    </r>
  </si>
  <si>
    <r>
      <rPr>
        <b/>
        <sz val="10"/>
        <rFont val="Times New Roman"/>
        <family val="1"/>
        <charset val="204"/>
      </rPr>
      <t>Показатель</t>
    </r>
    <r>
      <rPr>
        <sz val="10"/>
        <rFont val="Times New Roman"/>
        <family val="1"/>
        <charset val="204"/>
      </rPr>
      <t xml:space="preserve"> "Уровень удовлетворенности работодателей – получателей услуг по подбору вакансий услугами служб занятости населения, в которых реализованы мероприятия по повышению производительности труда"</t>
    </r>
  </si>
  <si>
    <t>Подпрограмма "Повышение мобильности трудовых ресурсов"</t>
  </si>
  <si>
    <t>1.1.1.7-ПМ2</t>
  </si>
  <si>
    <t>1.1.8.2</t>
  </si>
  <si>
    <t>финансирование за счет краевого  бюджета</t>
  </si>
  <si>
    <r>
      <rPr>
        <b/>
        <sz val="10"/>
        <rFont val="Times New Roman"/>
        <family val="1"/>
        <charset val="204"/>
      </rPr>
      <t xml:space="preserve">Показатель </t>
    </r>
    <r>
      <rPr>
        <sz val="10"/>
        <rFont val="Times New Roman"/>
        <family val="1"/>
        <charset val="204"/>
      </rPr>
      <t xml:space="preserve"> "Доля работодателей, предоставивших гарантийное письмо об использовании иностранной рабочей силы, в общей численности работодателей, получивших квоту на предстоящий год" </t>
    </r>
  </si>
  <si>
    <t>1.1.3.4</t>
  </si>
  <si>
    <t>1.1.4</t>
  </si>
  <si>
    <r>
      <rPr>
        <b/>
        <sz val="10"/>
        <rFont val="Times New Roman"/>
        <family val="1"/>
        <charset val="204"/>
      </rPr>
      <t>Мероприятие</t>
    </r>
    <r>
      <rPr>
        <sz val="10"/>
        <rFont val="Times New Roman"/>
        <family val="1"/>
        <charset val="204"/>
      </rPr>
      <t xml:space="preserve">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r>
  </si>
  <si>
    <t>04 1 02R4780</t>
  </si>
  <si>
    <t>1.1.8-ПОМ1</t>
  </si>
  <si>
    <t>1.1.8.1-ПМ1</t>
  </si>
  <si>
    <t>1.1.8.2-ПМ1</t>
  </si>
  <si>
    <t>1.6</t>
  </si>
  <si>
    <t>1.6-ПП1</t>
  </si>
  <si>
    <t>1.6.1</t>
  </si>
  <si>
    <t>1.6.1.-ПОМ1</t>
  </si>
  <si>
    <t>1.1.10.</t>
  </si>
  <si>
    <t>финансирование,   в том числе:</t>
  </si>
  <si>
    <t xml:space="preserve">                                                                                                                                                                                                                                </t>
  </si>
  <si>
    <r>
      <rPr>
        <b/>
        <sz val="10"/>
        <rFont val="Times New Roman"/>
        <family val="1"/>
        <charset val="204"/>
      </rPr>
      <t>Показатель</t>
    </r>
    <r>
      <rPr>
        <sz val="10"/>
        <rFont val="Times New Roman"/>
        <family val="1"/>
        <charset val="204"/>
      </rPr>
      <t xml:space="preserve"> "Доля приступивших к трудовой деятельности в общей численности прошедших переобучение и повышение квалификации женщин, находящихся в отпуске по уходу за ребенком, а также женщин, имеющих детей дошкольного возраста"</t>
    </r>
  </si>
  <si>
    <r>
      <t xml:space="preserve">Мероприятие  </t>
    </r>
    <r>
      <rPr>
        <sz val="10"/>
        <rFont val="Times New Roman"/>
        <family val="1"/>
        <charset val="204"/>
      </rPr>
      <t>"Профессиональное обучение и дополнительное профессиональное образование  лиц в возрасте 50 лет и старше, а также лиц предпенсионного возраста"</t>
    </r>
  </si>
  <si>
    <t>Основное мероприятие "Осуществление мониторинга реализации мероприятий по материально-техническому оснащению и кадровому укомплектованию медицинских учреждений (центров профпатологий)"</t>
  </si>
  <si>
    <t>ПЦ6</t>
  </si>
  <si>
    <r>
      <rPr>
        <b/>
        <sz val="10"/>
        <rFont val="Times New Roman"/>
        <family val="1"/>
        <charset val="204"/>
      </rPr>
      <t>Показатель</t>
    </r>
    <r>
      <rPr>
        <sz val="10"/>
        <rFont val="Times New Roman"/>
        <family val="1"/>
        <charset val="204"/>
      </rPr>
      <t xml:space="preserve"> "Уровень занятости женщин, имеющих детей дошкольного возраста"</t>
    </r>
  </si>
  <si>
    <t>67,5</t>
  </si>
  <si>
    <t>1.1.7-ПОМ2</t>
  </si>
  <si>
    <r>
      <rPr>
        <b/>
        <sz val="10"/>
        <rFont val="Times New Roman"/>
        <family val="1"/>
        <charset val="204"/>
      </rPr>
      <t>Показатель</t>
    </r>
    <r>
      <rPr>
        <sz val="10"/>
        <rFont val="Times New Roman"/>
        <family val="1"/>
        <charset val="204"/>
      </rPr>
      <t xml:space="preserve"> "Уровень безработицы сельского населения" </t>
    </r>
  </si>
  <si>
    <t>1.1.3-ПОМ2</t>
  </si>
  <si>
    <t>1.1.11.</t>
  </si>
  <si>
    <t>2020 год</t>
  </si>
  <si>
    <t>1.1.11.1</t>
  </si>
  <si>
    <t>1.10.1.-ПОМ1</t>
  </si>
  <si>
    <t>1.1.11.2</t>
  </si>
  <si>
    <t>1.1.11.1.-ПМ1</t>
  </si>
  <si>
    <r>
      <rPr>
        <b/>
        <sz val="10"/>
        <rFont val="Times New Roman"/>
        <family val="1"/>
        <charset val="204"/>
      </rPr>
      <t>Показатель</t>
    </r>
    <r>
      <rPr>
        <sz val="10"/>
        <rFont val="Times New Roman"/>
        <family val="1"/>
        <charset val="204"/>
      </rPr>
      <t xml:space="preserve"> "Уровень общей безработицы"</t>
    </r>
  </si>
  <si>
    <r>
      <rPr>
        <b/>
        <sz val="10"/>
        <rFont val="Times New Roman"/>
        <family val="1"/>
        <charset val="204"/>
      </rPr>
      <t>Показатель</t>
    </r>
    <r>
      <rPr>
        <sz val="10"/>
        <rFont val="Times New Roman"/>
        <family val="1"/>
        <charset val="204"/>
      </rPr>
      <t xml:space="preserve"> "Удельный вес безработных граждан в возрасте 16-29 лет, ищущих работу 12 и более месяцев, в общей численности безработных граждан в возрасте 16-29 лет, зарегистрированных в органах службы занятости" </t>
    </r>
  </si>
  <si>
    <t>ПЦ7</t>
  </si>
  <si>
    <r>
      <rPr>
        <b/>
        <sz val="10"/>
        <rFont val="Times New Roman"/>
        <family val="1"/>
        <charset val="204"/>
      </rPr>
      <t>Показатель</t>
    </r>
    <r>
      <rPr>
        <sz val="10"/>
        <rFont val="Times New Roman"/>
        <family val="1"/>
        <charset val="204"/>
      </rPr>
      <t xml:space="preserve"> "Численность участников мероприятия"</t>
    </r>
  </si>
  <si>
    <r>
      <rPr>
        <b/>
        <sz val="10"/>
        <rFont val="Times New Roman"/>
        <family val="1"/>
        <charset val="204"/>
      </rPr>
      <t>Показатель</t>
    </r>
    <r>
      <rPr>
        <sz val="10"/>
        <rFont val="Times New Roman"/>
        <family val="1"/>
        <charset val="204"/>
      </rPr>
      <t xml:space="preserve"> "Уровень безработицы молодежи в возрасте 20-29 лет" </t>
    </r>
  </si>
  <si>
    <r>
      <t xml:space="preserve">Показатель </t>
    </r>
    <r>
      <rPr>
        <sz val="10"/>
        <color indexed="8"/>
        <rFont val="Times New Roman"/>
        <family val="1"/>
        <charset val="204"/>
      </rPr>
      <t xml:space="preserve">"Численность трудоустроенных на временные работы граждан из числа работников организаций, находящихся под риском увольнения" </t>
    </r>
  </si>
  <si>
    <r>
      <rPr>
        <b/>
        <sz val="10"/>
        <rFont val="Times New Roman"/>
        <family val="1"/>
        <charset val="204"/>
      </rPr>
      <t>Показатель</t>
    </r>
    <r>
      <rPr>
        <sz val="10"/>
        <rFont val="Times New Roman"/>
        <family val="1"/>
        <charset val="204"/>
      </rPr>
      <t xml:space="preserve"> "Удельный вес работников, занятых во вредных и (или) опасных условиях труда"</t>
    </r>
  </si>
  <si>
    <r>
      <rPr>
        <b/>
        <sz val="10"/>
        <rFont val="Times New Roman"/>
        <family val="1"/>
        <charset val="204"/>
      </rPr>
      <t>Показатель</t>
    </r>
    <r>
      <rPr>
        <sz val="10"/>
        <rFont val="Times New Roman"/>
        <family val="1"/>
        <charset val="204"/>
      </rPr>
      <t xml:space="preserve"> "Количество коллективных трудовых споров"</t>
    </r>
  </si>
  <si>
    <t>Основное мероприятие "Реализация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за счет средств резервного фонда Правительства Российской Федерации"</t>
  </si>
  <si>
    <t>04 6 01R4780</t>
  </si>
  <si>
    <t>04111R8520</t>
  </si>
  <si>
    <r>
      <t xml:space="preserve">Показатель </t>
    </r>
    <r>
      <rPr>
        <sz val="10"/>
        <color indexed="8"/>
        <rFont val="Times New Roman"/>
        <family val="1"/>
        <charset val="204"/>
      </rPr>
      <t>"Численность трудоустроенных на общественные работы  безработных граждан"</t>
    </r>
  </si>
  <si>
    <t>1.1.11.1.-ПМ2</t>
  </si>
  <si>
    <r>
      <t xml:space="preserve">Показатель </t>
    </r>
    <r>
      <rPr>
        <sz val="10"/>
        <color indexed="8"/>
        <rFont val="Times New Roman"/>
        <family val="1"/>
        <charset val="204"/>
      </rPr>
      <t>"Численность трудоустроенных на общественные работы граждан, ищущих работу и обратившихся в органы службы занятости"</t>
    </r>
  </si>
  <si>
    <t xml:space="preserve">Региональный проект "Разработка и реализация программы системной поддержки и повышения качества жизни граждан старшего поколения (Забайкальский край)" на территории Забайкальского края </t>
  </si>
  <si>
    <t>Региональный проект  "Содействие занятости женщин – создание условий дошкольного образования для детей в возрасте до трех лет" на территории Забайкальского края</t>
  </si>
  <si>
    <t xml:space="preserve">"ПРИЛОЖЕНИЕ 
к государственной программе Забайкальского края
"Содействие занятости населения"
</t>
  </si>
  <si>
    <r>
      <rPr>
        <b/>
        <sz val="10"/>
        <rFont val="Times New Roman"/>
        <family val="1"/>
        <charset val="204"/>
      </rPr>
      <t>Показатель</t>
    </r>
    <r>
      <rPr>
        <sz val="10"/>
        <rFont val="Times New Roman"/>
        <family val="1"/>
        <charset val="204"/>
      </rPr>
      <t xml:space="preserve"> "Численность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прошедших переобучение и повышение квалификации"</t>
    </r>
  </si>
  <si>
    <r>
      <t>Показатель "</t>
    </r>
    <r>
      <rPr>
        <sz val="10"/>
        <rFont val="Times New Roman"/>
        <family val="1"/>
        <charset val="204"/>
      </rPr>
      <t>Численность лиц в возрасте 50 лет и старше, а также лиц предпенсионного возраста, прошедших профессиональное обучение и дополнительное профессиональное образование"</t>
    </r>
  </si>
  <si>
    <r>
      <t xml:space="preserve">Показатель </t>
    </r>
    <r>
      <rPr>
        <sz val="10"/>
        <rFont val="Times New Roman"/>
        <family val="1"/>
        <charset val="204"/>
      </rPr>
      <t>"Количество проведенных заседаний краевой межведомственной комиссии по охране труда"</t>
    </r>
  </si>
  <si>
    <r>
      <rPr>
        <b/>
        <sz val="10"/>
        <rFont val="Times New Roman"/>
        <family val="1"/>
        <charset val="204"/>
      </rPr>
      <t>Мероприятие</t>
    </r>
    <r>
      <rPr>
        <sz val="10"/>
        <rFont val="Times New Roman"/>
        <family val="1"/>
        <charset val="204"/>
      </rPr>
      <t xml:space="preserve"> "Оказание консультативной и организационной помощи организациям, проводящим специальную оценку условий труда"</t>
    </r>
  </si>
  <si>
    <t xml:space="preserve">Абсолютный показатель. К числу мероприятий относятся: конкурсы, фестивали, иные массовые мероприятия, издание буклетов, пособий и т.д. В издательской деятельности за единицу принимать название продукции. </t>
  </si>
  <si>
    <t>Расчетный показатель: арифметическая разница между числом прибывших и числом выбывших за отчетный год, умноженная на 1000 человек. Наблюдается в системе государственной статистики</t>
  </si>
  <si>
    <r>
      <rPr>
        <b/>
        <sz val="10"/>
        <color indexed="8"/>
        <rFont val="Times New Roman"/>
        <family val="1"/>
        <charset val="204"/>
      </rPr>
      <t xml:space="preserve">Показатель </t>
    </r>
    <r>
      <rPr>
        <sz val="10"/>
        <color indexed="8"/>
        <rFont val="Times New Roman"/>
        <family val="1"/>
        <charset val="204"/>
      </rPr>
      <t>"Численность работников, привлеченных в рамках подпрограммы работодателями - участниками подпрограммы из других субъектов Российской Федерации"</t>
    </r>
  </si>
  <si>
    <r>
      <rPr>
        <b/>
        <sz val="10"/>
        <color indexed="8"/>
        <rFont val="Times New Roman"/>
        <family val="1"/>
        <charset val="204"/>
      </rPr>
      <t xml:space="preserve">Основное мероприятие </t>
    </r>
    <r>
      <rPr>
        <sz val="10"/>
        <color indexed="8"/>
        <rFont val="Times New Roman"/>
        <family val="1"/>
        <charset val="204"/>
      </rPr>
      <t>"Предоставление финансовой поддержки работодателям-участникам региональной программы повышения мобильности трудовых ресурсов"</t>
    </r>
  </si>
  <si>
    <t>финансирование основного мероприятия, в том  числе:</t>
  </si>
  <si>
    <t>041055290F</t>
  </si>
  <si>
    <t>Мероприятие "Повышение эффективности службы занятости"</t>
  </si>
  <si>
    <t>04 1 Р252910</t>
  </si>
  <si>
    <r>
      <rPr>
        <b/>
        <sz val="10"/>
        <rFont val="Times New Roman"/>
        <family val="1"/>
        <charset val="204"/>
      </rPr>
      <t>Показатель</t>
    </r>
    <r>
      <rPr>
        <sz val="10"/>
        <rFont val="Times New Roman"/>
        <family val="1"/>
        <charset val="204"/>
      </rPr>
      <t xml:space="preserve"> "Количество заседаний рабочей группы по противодействию неформальной занятости на территории Забайкальского края"</t>
    </r>
  </si>
  <si>
    <t>2014 - 2018 годы</t>
  </si>
  <si>
    <t>2014 - 2020 годы</t>
  </si>
  <si>
    <r>
      <rPr>
        <b/>
        <sz val="10"/>
        <rFont val="Times New Roman"/>
        <family val="1"/>
        <charset val="204"/>
      </rPr>
      <t xml:space="preserve">Показатель </t>
    </r>
    <r>
      <rPr>
        <sz val="10"/>
        <rFont val="Times New Roman"/>
        <family val="1"/>
        <charset val="204"/>
      </rPr>
      <t xml:space="preserve">"Снижение доли населения с денежными доходами ниже региональной величины прожиточного минимума в общей численности населения" </t>
    </r>
    <r>
      <rPr>
        <b/>
        <sz val="10"/>
        <rFont val="Times New Roman"/>
        <family val="1"/>
        <charset val="204"/>
      </rPr>
      <t xml:space="preserve"> </t>
    </r>
  </si>
  <si>
    <t>1.1.9.2</t>
  </si>
  <si>
    <t>04 1L252960</t>
  </si>
  <si>
    <r>
      <rPr>
        <b/>
        <sz val="10"/>
        <rFont val="Times New Roman"/>
        <family val="1"/>
        <charset val="204"/>
      </rPr>
      <t xml:space="preserve">Показатель </t>
    </r>
    <r>
      <rPr>
        <sz val="10"/>
        <rFont val="Times New Roman"/>
        <family val="1"/>
        <charset val="204"/>
      </rPr>
      <t>"Численность безработных граждан, женщин в период отпуска по уходу за ребенком до достижения им возраста трех лет, незанятых граждан, которым назначена трудовая пенсия по старости, приступивших к профессиональному обучению или к дополнительному профессиональному образованию, по направлению органов занятости населения"</t>
    </r>
  </si>
  <si>
    <t>Министерство труда и социальной защиты населения Забайкальского края, Министерство образования и науки  Забайкальского края</t>
  </si>
  <si>
    <t>Министерство труда и социальной защиты населения Забайкальского края, Министерство здравоохранения Забайкальского края, Министерство образования и науки Забайкальского края, Министерство культуры Забайкальского края, Министерство физической культуры и спорта Забайкальского края, Министерство строительства, дорожного хозяйства и транспорта Забайкальского края</t>
  </si>
  <si>
    <t>Коэффи-циент значи-мости</t>
  </si>
  <si>
    <t>А/В*100%, где:  А - численность безработных граждан, В -численность рабочей силы в Забайкальском крае. Присутствует в статистике</t>
  </si>
  <si>
    <r>
      <rPr>
        <b/>
        <sz val="10"/>
        <rFont val="Times New Roman"/>
        <family val="1"/>
        <charset val="204"/>
      </rPr>
      <t>Мероприятие</t>
    </r>
    <r>
      <rPr>
        <sz val="10"/>
        <rFont val="Times New Roman"/>
        <family val="1"/>
        <charset val="204"/>
      </rPr>
      <t xml:space="preserve"> "Мониторинг реализации подпрограммы поэтапного совершенствования системы оплаты труда в государственных (муниципальных) учреждениях на 2012-2018 гг., утвержденной распоряжением Правительства Российской Федерации от 26 ноября 2012 г.          № 2190-р"</t>
    </r>
  </si>
  <si>
    <r>
      <rPr>
        <b/>
        <sz val="10"/>
        <rFont val="Times New Roman"/>
        <family val="1"/>
        <charset val="204"/>
      </rPr>
      <t>Показатель</t>
    </r>
    <r>
      <rPr>
        <sz val="10"/>
        <rFont val="Times New Roman"/>
        <family val="1"/>
        <charset val="204"/>
      </rPr>
      <t xml:space="preserve"> "Количество дней временной нетрудоспособности в связи с несчастным случаем на производстве в расчете на 1 пострадавшего"</t>
    </r>
  </si>
  <si>
    <r>
      <rPr>
        <b/>
        <sz val="10"/>
        <rFont val="Times New Roman"/>
        <family val="1"/>
        <charset val="204"/>
      </rPr>
      <t>Показатель</t>
    </r>
    <r>
      <rPr>
        <sz val="10"/>
        <rFont val="Times New Roman"/>
        <family val="1"/>
        <charset val="204"/>
      </rPr>
      <t xml:space="preserve"> "Количество рабочих мест, на которых улучшены условия труда по результатам специальной оценки условий труда"</t>
    </r>
  </si>
  <si>
    <t>Показатель "Количество организаций, принявших программы "Нулевой травматизм"</t>
  </si>
  <si>
    <t xml:space="preserve">Министерство труда и социальной защиты населения Забайкальского края,
 Министерство здравоохранения Забайкальского края,
 Министерство образования и науки Забайкальского края,
 Министерство культуры Забайкальского края,
Министерство физической культуры и спорта Забайкальского края,
Министерство строительства, дорожного хозяйства и транспорта Забайкальского края, Министерство экономического развития Забайкальского края, Департамент записи актов гражданского состояния Забайкальского края
</t>
  </si>
  <si>
    <t>финансирование за счет средств федерального бюджета, в том числе по целевым статьям:</t>
  </si>
  <si>
    <t>финансирование, в том числе:</t>
  </si>
  <si>
    <t>финансирование за счет внебюджетных источников, в том числе:</t>
  </si>
  <si>
    <t>А/В*100%, где:  А - численность безработных граждан, проживающих в сельской местности, В - численность рабочей силы в Забайкальском крае (сельская местность)</t>
  </si>
  <si>
    <t>А/В*100%, где:  А - численность безработных граждан в возрасте 20-29 лет, В -численность рабочей силы в Забайкальском крае в возрасте20-29 лет</t>
  </si>
  <si>
    <t>НАС д / НАС *100, где:
НАС д - численность населения с доходами ниже региональной величины прожиточного минимума,
НАС - общая численность населения края</t>
  </si>
  <si>
    <t>А/В*1000, где: А-количество несчастных случаев, В - среднесписочная численность работающих</t>
  </si>
  <si>
    <t>А/В, где: 
А - численность ищущих работу граждан, 
В - количество вакансий</t>
  </si>
  <si>
    <t xml:space="preserve">А/В, где: А - количество гарантийных писем, В- численность работодателей, получивших квоту на предстоящий год. </t>
  </si>
  <si>
    <t xml:space="preserve">А/В, где:
А - численность трудоустроенных граждан, 
В - общая численность граждан, обратившихся за содействием в поиске подходящей работы в органы службы занятости </t>
  </si>
  <si>
    <t>А/В, где: А - численность трудоустроенных граждан, В - общая численность граждан, обратившихся за содействием в поиске подходящей работы</t>
  </si>
  <si>
    <r>
      <t xml:space="preserve">Д </t>
    </r>
    <r>
      <rPr>
        <sz val="8"/>
        <color indexed="8"/>
        <rFont val="Times New Roman"/>
        <family val="1"/>
        <charset val="204"/>
      </rPr>
      <t>зан</t>
    </r>
    <r>
      <rPr>
        <sz val="10"/>
        <color indexed="8"/>
        <rFont val="Times New Roman"/>
        <family val="1"/>
        <charset val="204"/>
      </rPr>
      <t>=
Ч</t>
    </r>
    <r>
      <rPr>
        <sz val="8"/>
        <color indexed="8"/>
        <rFont val="Times New Roman"/>
        <family val="1"/>
        <charset val="204"/>
      </rPr>
      <t>зан</t>
    </r>
    <r>
      <rPr>
        <sz val="10"/>
        <color indexed="8"/>
        <rFont val="Times New Roman"/>
        <family val="1"/>
        <charset val="204"/>
      </rPr>
      <t>/Ч</t>
    </r>
    <r>
      <rPr>
        <sz val="8"/>
        <color indexed="8"/>
        <rFont val="Times New Roman"/>
        <family val="1"/>
        <charset val="204"/>
      </rPr>
      <t>обуч</t>
    </r>
    <r>
      <rPr>
        <sz val="10"/>
        <color indexed="8"/>
        <rFont val="Times New Roman"/>
        <family val="1"/>
        <charset val="204"/>
      </rPr>
      <t>*100, где: Ч</t>
    </r>
    <r>
      <rPr>
        <sz val="8"/>
        <color indexed="8"/>
        <rFont val="Times New Roman"/>
        <family val="1"/>
        <charset val="204"/>
      </rPr>
      <t xml:space="preserve">обуч </t>
    </r>
    <r>
      <rPr>
        <sz val="10"/>
        <color indexed="8"/>
        <rFont val="Times New Roman"/>
        <family val="1"/>
        <charset val="204"/>
      </rPr>
      <t xml:space="preserve">- численность граждан предпенс. возраста, прошедших проф.обучение или получивших доп.проф.образование в отчетном периоде, Ч </t>
    </r>
    <r>
      <rPr>
        <sz val="8"/>
        <color indexed="8"/>
        <rFont val="Times New Roman"/>
        <family val="1"/>
        <charset val="204"/>
      </rPr>
      <t>зан</t>
    </r>
    <r>
      <rPr>
        <sz val="10"/>
        <color indexed="8"/>
        <rFont val="Times New Roman"/>
        <family val="1"/>
        <charset val="204"/>
      </rPr>
      <t xml:space="preserve"> - численность занятых граждан предпенс. возраста, прошедших проф.обучение или получивших доп.проф.образова-ние, на конец отчетного периода</t>
    </r>
  </si>
  <si>
    <t>А/В*100%, где: А - размер минимальной заработной платы, установленный Региональным соглашением для работников бюджетного сектора экономики в соответствии с федеральным законодательством, В - величина прожиточного минимума трудоспособного населения, установленная на федеральном уровне</t>
  </si>
  <si>
    <t>А/В*100%, где: А - численность работников, занятых во вредных условиях труда, В -общая численность работников</t>
  </si>
  <si>
    <t>А/В*100%, где: А - количество разработанных правовых актов по вопросам совершенствования оплаты труда работников бюджетной сферы, В - количество правовых актов, требующих разработки</t>
  </si>
  <si>
    <t>А/В%, где: А - общее количество работников бюджетной сферы, В- количество работников бюджетной сферы сектора экономики, принимающих участие в оказании государственных и муниципальных услуг</t>
  </si>
  <si>
    <t>А/В*100%, где: 
А - количество медицинских учреждений (центров профпатологий), в отношении которых осуществлен мониторинг, 
В - общее количество медицинских учреждений (центров профпатологий), требующих мониторинга</t>
  </si>
  <si>
    <t>СУММ (Мфi /Мплi*100) / i, где:
Мфi - фактическое значение i-го показателя
Мплi - плановое значение i-го  показателя</t>
  </si>
  <si>
    <t>Сквал / С *100, где:
Сквал - количество специалистов, повысивших квалификацию,
С - общее количество специалистов государственного казенного учреждения "Краевой центр занятости населения" Забайкальского края</t>
  </si>
  <si>
    <t>А/В*100%, где: А - численность безработных граждан в возрасте 16-29 лет, ищущих работу 12 и более месяцев, В - общая численность безработных граждан в возрасте 16-29 лет, зарегистрирован-ных в органах службы занятости</t>
  </si>
  <si>
    <t>2019 - 2021 годы</t>
  </si>
  <si>
    <t>2014 - 2015 годы</t>
  </si>
  <si>
    <t>2023 - 2024 годы</t>
  </si>
  <si>
    <t>2019 - 2020 годы</t>
  </si>
  <si>
    <t>2014 - 2016 годы</t>
  </si>
  <si>
    <t>2018 - 2019 годы</t>
  </si>
  <si>
    <t xml:space="preserve">2018 - 2019 годы </t>
  </si>
  <si>
    <r>
      <rPr>
        <b/>
        <sz val="10"/>
        <color indexed="8"/>
        <rFont val="Times New Roman"/>
        <family val="1"/>
        <charset val="204"/>
      </rPr>
      <t xml:space="preserve">Показатель </t>
    </r>
    <r>
      <rPr>
        <sz val="10"/>
        <color indexed="8"/>
        <rFont val="Times New Roman"/>
        <family val="1"/>
        <charset val="204"/>
      </rPr>
      <t>"Возмещение затрат работодателям -участникам мероприятия при трудоустройстве работников из других субъектов Российской Федерации в размере 1,0 млн. рублей за одного работника"</t>
    </r>
  </si>
  <si>
    <t>Министерство труда и социальной защиты населения Забайкальского края, 
 Министерство здравоохранения Забайкальского края</t>
  </si>
  <si>
    <t xml:space="preserve">Министерство труда и социальной защиты населения Забайкальского края, Министерство здравоохранения Забайкальского края, Министерство образования и науки Забайкальского края, Департамент записи актов гражданского состояния Забайкальского края, Министерство культуры Забайкальского края </t>
  </si>
  <si>
    <t>Министерство труда и социальной защиты населения Забайкальского края,  Министерство здравоохранения Забайкальского края,
 Министерство образования и науки Забайкальского края</t>
  </si>
  <si>
    <t>04 601R4780</t>
  </si>
  <si>
    <t>1.1.10.1</t>
  </si>
  <si>
    <t>Региональный проект "Содействие занятости" (Забайкальский край)</t>
  </si>
  <si>
    <t>10 01</t>
  </si>
  <si>
    <r>
      <t>Показатель</t>
    </r>
    <r>
      <rPr>
        <sz val="10"/>
        <color indexed="8"/>
        <rFont val="Times New Roman"/>
        <family val="1"/>
        <charset val="204"/>
      </rPr>
      <t xml:space="preserve"> "Количество проведенных проверок выполнения коллективных договоров, территориальных соглашений в каждом муниципальном районе (муниципальном или городском округе)"</t>
    </r>
  </si>
  <si>
    <t>Основные мероприятия,  мероприятия, показатели и объемы финансирования государственной программы Забайкальского края  "Содействие занятости населения"</t>
  </si>
  <si>
    <t>годы</t>
  </si>
  <si>
    <t>главный раздел, подраз- дел</t>
  </si>
  <si>
    <t>целевая статья</t>
  </si>
  <si>
    <t>вид расходов</t>
  </si>
  <si>
    <t>____________________________</t>
  </si>
  <si>
    <r>
      <rPr>
        <sz val="11"/>
        <color indexed="8"/>
        <rFont val="Calibri"/>
        <family val="2"/>
        <charset val="204"/>
      </rPr>
      <t>»</t>
    </r>
    <r>
      <rPr>
        <sz val="6.6"/>
        <color indexed="8"/>
        <rFont val="Calibri"/>
        <family val="2"/>
        <charset val="204"/>
      </rPr>
      <t xml:space="preserve">.  </t>
    </r>
  </si>
  <si>
    <t>А/В*100%, где: А - численность безработных граждан, состоящих на учете в органах службы занятости на конец периода,      В -численность рабочей силы в Забайкальском крае. Присутствует в статистике</t>
  </si>
  <si>
    <r>
      <t>Д сохр.</t>
    </r>
    <r>
      <rPr>
        <sz val="8"/>
        <color indexed="8"/>
        <rFont val="Times New Roman"/>
        <family val="1"/>
        <charset val="204"/>
      </rPr>
      <t>зан</t>
    </r>
    <r>
      <rPr>
        <sz val="10"/>
        <color indexed="8"/>
        <rFont val="Times New Roman"/>
        <family val="1"/>
        <charset val="204"/>
      </rPr>
      <t>=
Ч</t>
    </r>
    <r>
      <rPr>
        <sz val="8"/>
        <color indexed="8"/>
        <rFont val="Times New Roman"/>
        <family val="1"/>
        <charset val="204"/>
      </rPr>
      <t>зан</t>
    </r>
    <r>
      <rPr>
        <sz val="10"/>
        <color indexed="8"/>
        <rFont val="Times New Roman"/>
        <family val="1"/>
        <charset val="204"/>
      </rPr>
      <t>/Ч</t>
    </r>
    <r>
      <rPr>
        <sz val="8"/>
        <color indexed="8"/>
        <rFont val="Times New Roman"/>
        <family val="1"/>
        <charset val="204"/>
      </rPr>
      <t>обуч.раб.</t>
    </r>
    <r>
      <rPr>
        <sz val="10"/>
        <color indexed="8"/>
        <rFont val="Times New Roman"/>
        <family val="1"/>
        <charset val="204"/>
      </rPr>
      <t>*100, где: Ч</t>
    </r>
    <r>
      <rPr>
        <sz val="8"/>
        <color indexed="8"/>
        <rFont val="Times New Roman"/>
        <family val="1"/>
        <charset val="204"/>
      </rPr>
      <t xml:space="preserve">обуч.раб. </t>
    </r>
    <r>
      <rPr>
        <sz val="10"/>
        <color indexed="8"/>
        <rFont val="Times New Roman"/>
        <family val="1"/>
        <charset val="204"/>
      </rPr>
      <t xml:space="preserve">- численность работников предпенс. возраста, прошедших проф.обучение или получивших доп.проф.образова-ние в отчетном периоде, Ч </t>
    </r>
    <r>
      <rPr>
        <sz val="8"/>
        <color indexed="8"/>
        <rFont val="Times New Roman"/>
        <family val="1"/>
        <charset val="204"/>
      </rPr>
      <t>зан</t>
    </r>
    <r>
      <rPr>
        <sz val="10"/>
        <color indexed="8"/>
        <rFont val="Times New Roman"/>
        <family val="1"/>
        <charset val="204"/>
      </rPr>
      <t xml:space="preserve"> - численность занятых работников предпенс. возраста, прошедших проф.обуч или получивших доп.проф.образова-ние на конец отчетного периода</t>
    </r>
  </si>
  <si>
    <t>А/В*1000, где: А - численность пострадавших в результате несчастных случаев на производстве,      В - общая численность работников</t>
  </si>
  <si>
    <t>А/В%, где: А - общее количество учреждений,             В- количество учреждений, где введена новая система оплаты труда</t>
  </si>
  <si>
    <t>А/В*100%, где: А - количество работников крупных и средних предприятий, охваченных коллективными договорами,                В - общая численность работников крупных и средних предприятий</t>
  </si>
  <si>
    <t>А/В*100, где: А - количество рассмотренных,                 В - количество поступивших договоров и соглашений</t>
  </si>
  <si>
    <t xml:space="preserve">А/В*1000, где:                         А - численность пострадавших при несчастных случаях на производстве со смертельным исходом,                      В - среднесписочная численность работающих. </t>
  </si>
  <si>
    <t>А/В*10000, где:                     А - численность лиц, с установленными в текущем году профессиональными заболеваниями,                В - общая численность работников</t>
  </si>
  <si>
    <t>A / B, где: A - число человеко-дней нетрудоспособ-ности у пострадавших с утратой трудоспособности на 1 рабочий день и более и со смертельным исходом,                          B - численность пострадавших с утратой трудоспособности на 1 рабочий день и более и со смертельным исходом</t>
  </si>
  <si>
    <t>А/В, где: А - количество рабочих мест, где проведена оценка труда,                  В-общее количество рабочих мест</t>
  </si>
  <si>
    <t>А/В%, где: А-общее количество организаций,                             В - количество организаций, где проведена специальная оценка условий труда</t>
  </si>
  <si>
    <t>А/В, где: А-количество рабочих мест, где проведена оценка труда,                     В-общее количество рабочих мест</t>
  </si>
  <si>
    <t>Сквал / С *100, где:
Сквал - количество специалистов, повысивших квалификацию,         С - общее количество специалистов Государственной службы занятости населения Забайкальского края</t>
  </si>
  <si>
    <r>
      <rPr>
        <b/>
        <sz val="10"/>
        <rFont val="Times New Roman"/>
        <family val="1"/>
        <charset val="204"/>
      </rPr>
      <t xml:space="preserve">Показатель </t>
    </r>
    <r>
      <rPr>
        <sz val="10"/>
        <rFont val="Times New Roman"/>
        <family val="1"/>
        <charset val="204"/>
      </rPr>
      <t xml:space="preserve">"Численность трудоустроенных несовершеннолетних граждан" </t>
    </r>
  </si>
  <si>
    <r>
      <t>Показатель "</t>
    </r>
    <r>
      <rPr>
        <sz val="10"/>
        <rFont val="Times New Roman"/>
        <family val="1"/>
        <charset val="204"/>
      </rPr>
      <t>Доля занятых в численности граждан предпенсионного возраста, прошедших профессиональное обучение или получивших дополнительное профессиональное образование"</t>
    </r>
  </si>
  <si>
    <t>Показатель "Доля сохранивших занятость работников предпенсионного возраста, прошедших профессиональное обучение или получивших дополнительное профессиональное образование, в численности работников предпенсионного возраста, прошедших обучение"</t>
  </si>
  <si>
    <r>
      <t xml:space="preserve">Мероприятие </t>
    </r>
    <r>
      <rPr>
        <sz val="10"/>
        <color indexed="8"/>
        <rFont val="Times New Roman"/>
        <family val="1"/>
        <charset val="204"/>
      </rPr>
      <t>"Субсидии юридическим лицам (кроме некоммерческих организаций), индивидуальным предпринимателям, физическим лицам - производителям товаров, работ, услуг"</t>
    </r>
  </si>
  <si>
    <r>
      <rPr>
        <b/>
        <sz val="10"/>
        <rFont val="Times New Roman"/>
        <family val="1"/>
        <charset val="204"/>
      </rPr>
      <t>Мероприятие</t>
    </r>
    <r>
      <rPr>
        <sz val="10"/>
        <rFont val="Times New Roman"/>
        <family val="1"/>
        <charset val="204"/>
      </rPr>
      <t xml:space="preserve"> "Включение в программы обучения по охране труда учебных организаций края темы по внедрению программ "Нулевой травматизм"</t>
    </r>
  </si>
  <si>
    <r>
      <t>Мероприятие "</t>
    </r>
    <r>
      <rPr>
        <sz val="10"/>
        <color indexed="8"/>
        <rFont val="Times New Roman"/>
        <family val="1"/>
        <charset val="204"/>
      </rPr>
      <t>Внедрение передового опыта в области безопасности и охраны труда в организациях и распространение образцов лучших практик по уровню соблюдения трудового законодательства и иных нормативных правовых актов, содержащих нормы трудового права"</t>
    </r>
  </si>
  <si>
    <r>
      <t xml:space="preserve">Показатель </t>
    </r>
    <r>
      <rPr>
        <sz val="10"/>
        <rFont val="Times New Roman"/>
        <family val="1"/>
        <charset val="204"/>
      </rPr>
      <t>"Количество обучающих организаций, включивших в программы обучения тему "Нулевой травматизм"</t>
    </r>
  </si>
  <si>
    <t>______________________</t>
  </si>
  <si>
    <r>
      <rPr>
        <b/>
        <sz val="10"/>
        <color indexed="8"/>
        <rFont val="Times New Roman"/>
        <family val="1"/>
        <charset val="204"/>
      </rPr>
      <t xml:space="preserve">Показатель </t>
    </r>
    <r>
      <rPr>
        <sz val="10"/>
        <color indexed="8"/>
        <rFont val="Times New Roman"/>
        <family val="1"/>
        <charset val="204"/>
      </rPr>
      <t>"Доля трудоустроенных граждан в общей численности обратившихся граждан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t>
    </r>
  </si>
  <si>
    <r>
      <rPr>
        <b/>
        <sz val="10"/>
        <rFont val="Times New Roman"/>
        <family val="1"/>
        <charset val="204"/>
      </rPr>
      <t>Показатель</t>
    </r>
    <r>
      <rPr>
        <sz val="10"/>
        <rFont val="Times New Roman"/>
        <family val="1"/>
        <charset val="204"/>
      </rPr>
      <t xml:space="preserve"> "Численность граждан предпенсионного возраста, прошедших профессиональное обучение и получивших дополнительное профессиональное образование"</t>
    </r>
  </si>
  <si>
    <t>1.7</t>
  </si>
  <si>
    <t>Подпрограмма  "Оказание содействия добровольному переселению в Забайкальский край соотечественников, проживающих за рубежом"</t>
  </si>
  <si>
    <t>1.7.1</t>
  </si>
  <si>
    <t>Основное мероприятие "Cодействие добровольному переселению в Забайкальский край соотечественников, проживающих за рубежом"</t>
  </si>
  <si>
    <t>1.7.1.1.</t>
  </si>
  <si>
    <r>
      <rPr>
        <b/>
        <sz val="11"/>
        <rFont val="Times New Roman"/>
        <family val="1"/>
        <charset val="204"/>
      </rPr>
      <t>Мероприятие</t>
    </r>
    <r>
      <rPr>
        <sz val="11"/>
        <rFont val="Times New Roman"/>
        <family val="1"/>
        <charset val="204"/>
      </rPr>
      <t xml:space="preserve"> "Информационное обеспечение реализации программы: производство и прокат видеоматериалов; выпуск печатной продукции (буклеты, брошюры) информирование через средства массовой информации, информационно-телекоммуникационную сеть Интернет, в том числе информационный ресурс "Автоматизированная информационная система "Соотечественники""</t>
    </r>
  </si>
  <si>
    <t>2021-2025</t>
  </si>
  <si>
    <t>0311</t>
  </si>
  <si>
    <t>04701R0860</t>
  </si>
  <si>
    <t>1.7.1.2.</t>
  </si>
  <si>
    <r>
      <rPr>
        <b/>
        <sz val="10"/>
        <rFont val="Times New Roman"/>
        <family val="1"/>
        <charset val="204"/>
      </rPr>
      <t>Мероприятие</t>
    </r>
    <r>
      <rPr>
        <sz val="10"/>
        <rFont val="Times New Roman"/>
        <family val="1"/>
        <charset val="204"/>
      </rPr>
      <t xml:space="preserve"> "Компенсация расходов: за первичное медицинское обследование участникам Государственной программы и членам их семей, компенсации части арендной ставки за наем (поднаем) жилья участникам Государственной программы и членам их семей, выплата пособия на ребенка участникам Государственной программы и членам их семей, выплата адресной материальной помощи участникам Государственной программы и членам их семей, компенсация расходов на признание образования и (или) квалификации, ученых степеней, ученых званий, полученных в иностранном государстве участниками Государственной программы и членами их семей, компенсация расходов за профессиональное обучение, дополнительное профессиональное образование по программам профессиональной переподготовки участникам Государственной программы"</t>
    </r>
  </si>
  <si>
    <t>1.7.1.1-ПОМ1</t>
  </si>
  <si>
    <r>
      <rPr>
        <b/>
        <sz val="11"/>
        <rFont val="Times New Roman"/>
        <family val="1"/>
        <charset val="204"/>
      </rPr>
      <t>Показатель</t>
    </r>
    <r>
      <rPr>
        <sz val="11"/>
        <rFont val="Times New Roman"/>
        <family val="1"/>
        <charset val="204"/>
      </rPr>
      <t xml:space="preserve"> "Численность участников Государственной программы и членов их семей, прибывших в Забайкальский край и поставленных на учет в УМВД России по Забайкальскому краю"</t>
    </r>
  </si>
  <si>
    <t>Абсолютное значение</t>
  </si>
  <si>
    <t>Министерство труда и социальной защиты населения Забайкальского края, УМВД России по Забайкальскому краю, органы местного самоуправления</t>
  </si>
  <si>
    <t>04 6 P2 54780</t>
  </si>
  <si>
    <t>Мероприятие "Создание условий для привлечения работодателями необходимых трудовых ресурсов из других субъектов РФ"</t>
  </si>
  <si>
    <t>Показатель "Количество центров занятости
населения в субъектах Российской
Федерации, в которых реализуются
или реализованы проекты по
модернизации"</t>
  </si>
  <si>
    <t>1.1.10.1.-ПМ1</t>
  </si>
  <si>
    <t>1.1.10.1.-ПМ2</t>
  </si>
  <si>
    <t>1.1.10.2</t>
  </si>
  <si>
    <t>1.1.10.2.-ПМ1</t>
  </si>
  <si>
    <r>
      <rPr>
        <b/>
        <sz val="10"/>
        <rFont val="Times New Roman"/>
        <family val="1"/>
        <charset val="204"/>
      </rPr>
      <t>Показатель</t>
    </r>
    <r>
      <rPr>
        <sz val="10"/>
        <rFont val="Times New Roman"/>
        <family val="1"/>
        <charset val="204"/>
      </rPr>
      <t xml:space="preserve"> "Организация</t>
    </r>
    <r>
      <rPr>
        <u/>
        <sz val="10"/>
        <rFont val="Times New Roman"/>
        <family val="1"/>
        <charset val="204"/>
      </rPr>
      <t xml:space="preserve"> </t>
    </r>
    <r>
      <rPr>
        <sz val="10"/>
        <rFont val="Times New Roman"/>
        <family val="1"/>
        <charset val="204"/>
      </rPr>
      <t>профессиональной ориентации граждан в целях выбора сферы деятельности, трудоустройства, прохождения профессионального обучения и получения дополнительного профессионального образования, % от численности обратившихся"</t>
    </r>
  </si>
  <si>
    <t>А/В*100%, где:  А - численность безработных граждан получивших гос. услугу, В -численность  граждан, обратившихся за содействием в поиске подходящей работы</t>
  </si>
  <si>
    <t>1.11.2.-ПМ1</t>
  </si>
  <si>
    <t>1.11.2.-ПМ2</t>
  </si>
  <si>
    <t>1.11.2.-ПМ3</t>
  </si>
  <si>
    <r>
      <t>Показатель</t>
    </r>
    <r>
      <rPr>
        <sz val="10"/>
        <color indexed="8"/>
        <rFont val="Times New Roman"/>
        <family val="1"/>
        <charset val="204"/>
      </rPr>
      <t xml:space="preserve"> "Доля привлеченных работников, принятых на работу, работодателями-участниками региональных программ , в отчетном периоде в общей численности работников, предусмотренной соглашением"</t>
    </r>
  </si>
  <si>
    <t>2022 - 2024 годы</t>
  </si>
  <si>
    <r>
      <rPr>
        <b/>
        <sz val="10"/>
        <rFont val="Times New Roman"/>
        <family val="1"/>
        <charset val="204"/>
      </rPr>
      <t>Показатель</t>
    </r>
    <r>
      <rPr>
        <sz val="10"/>
        <rFont val="Times New Roman"/>
        <family val="1"/>
        <charset val="204"/>
      </rPr>
      <t xml:space="preserve"> "Доля государственных услуг в области содействия занятости населения предоставляются в электронном виде посредством единой цифровой платформы "Работа в России"</t>
    </r>
  </si>
  <si>
    <t>Д прив..=Ч прин./Чобщ.*100, где - Ч прин. -численность принятых на работу, работодателями-участниками региональных програм, Ч общ. - общая численность работников, предусмотренной соглашением</t>
  </si>
  <si>
    <r>
      <rPr>
        <b/>
        <sz val="10"/>
        <color indexed="8"/>
        <rFont val="Times New Roman"/>
        <family val="1"/>
        <charset val="204"/>
      </rPr>
      <t>Показатель</t>
    </r>
    <r>
      <rPr>
        <sz val="10"/>
        <color indexed="8"/>
        <rFont val="Times New Roman"/>
        <family val="1"/>
        <charset val="204"/>
      </rPr>
      <t xml:space="preserve"> "Доля привлеченных работников, продолжающих осуществлять трудовую деятельность, на конец отчетного периода  в общей численности работников, привлеченных работодателями в рамках соглашения"</t>
    </r>
  </si>
  <si>
    <t>Д осущ. тр. деят..=Ч прин./Ч общ.*100, где - Ч прин. -численность принятых на работу, работодателями-участниками региональных программ, осуществляющих тр. деятельность на конец отч. периода, Ч общ. - общая численность работников, предусмотренной соглашением</t>
  </si>
  <si>
    <t>гр.23</t>
  </si>
  <si>
    <r>
      <t xml:space="preserve">Мероприятие </t>
    </r>
    <r>
      <rPr>
        <sz val="10"/>
        <color indexed="8"/>
        <rFont val="Times New Roman"/>
        <family val="1"/>
        <charset val="204"/>
      </rPr>
      <t>"Организация профессионального обучения и дополнительного профессионального образования работников промышленных предприятий, находящихся под риском увольнения, в рамках региональной программы"</t>
    </r>
  </si>
  <si>
    <r>
      <t xml:space="preserve">Показатель </t>
    </r>
    <r>
      <rPr>
        <sz val="10"/>
        <color indexed="8"/>
        <rFont val="Times New Roman"/>
        <family val="1"/>
        <charset val="204"/>
      </rPr>
      <t>"Численность работников промышленных предприятий, находящихся под риском увольнения, направленных  на профессиональное обучение и дополнительное профессиональное образование в рамках региональной программы</t>
    </r>
  </si>
  <si>
    <t>1.1.10.3</t>
  </si>
  <si>
    <t>1.1.10.3.-ПМ1</t>
  </si>
  <si>
    <t>2020 год,     2022 год</t>
  </si>
  <si>
    <t>2020 год,   2022 год</t>
  </si>
  <si>
    <t>2022 год</t>
  </si>
  <si>
    <t>1.1.10.2.-ПМ2</t>
  </si>
  <si>
    <r>
      <t xml:space="preserve">Показатель </t>
    </r>
    <r>
      <rPr>
        <sz val="10"/>
        <color indexed="8"/>
        <rFont val="Times New Roman"/>
        <family val="1"/>
        <charset val="204"/>
      </rPr>
      <t>"Уровень регистрируемой безработицы (максимальный)"</t>
    </r>
  </si>
  <si>
    <t>1.1.10.3.-ПМ2</t>
  </si>
  <si>
    <r>
      <t>Показатель</t>
    </r>
    <r>
      <rPr>
        <sz val="10"/>
        <color indexed="8"/>
        <rFont val="Times New Roman"/>
        <family val="1"/>
        <charset val="204"/>
      </rPr>
      <t xml:space="preserve"> "Доля занятых по истечении 3 месяцев после завершения профессионального обучения и дополнительного профессионального образования из числа граждан, прошедших профессиональное обучение и дополнительное профессиональное образование в 2022 году"</t>
    </r>
  </si>
  <si>
    <t>04110RП010</t>
  </si>
  <si>
    <t>04110RП020</t>
  </si>
  <si>
    <t>Региональный проект "Поддержка занятости и повышение эффективности рынка труда для обеспечения роста производительности труда"</t>
  </si>
  <si>
    <t>2020 - 2021 годы</t>
  </si>
  <si>
    <r>
      <t>Мероприятие</t>
    </r>
    <r>
      <rPr>
        <sz val="10"/>
        <color indexed="8"/>
        <rFont val="Times New Roman"/>
        <family val="1"/>
        <charset val="204"/>
      </rPr>
      <t xml:space="preserve"> "Финансовое возмещение/ обеспечение затрат работодателй на частичную оплату труда при организации временного трудоустройства работников организаций, находящихся под риском увольнения (введение режима неполного рабочего времени, временная остановка работ, предоставление отпусков без сохранения заработной платы, проведение мероприятий по высвобождению работников)"</t>
    </r>
  </si>
  <si>
    <r>
      <t xml:space="preserve">Мероприятие </t>
    </r>
    <r>
      <rPr>
        <sz val="10"/>
        <color indexed="8"/>
        <rFont val="Times New Roman"/>
        <family val="1"/>
        <charset val="204"/>
      </rPr>
      <t>"Финансовое возмещение/ обеспечение затрат работодателей на частичную оплату труда при организации общественных работ для граждан, ищущих работу и обратившихся в органы службы занятости, а также безработных граждан, при этом в период участия безработных граждан в общественных работах за ними сохраняется право на получение пособия по безработице"</t>
    </r>
  </si>
  <si>
    <t>Цель "Сохранение населения, благополучие людей, создание правовых, экономических и институциональных условий, способствующих эффективному развитию рынка труда"</t>
  </si>
  <si>
    <t>Задача 2 "Создание условий для обеспечения Забайкальского края квалифицированными трудовыми ресурсами"</t>
  </si>
  <si>
    <t>Задача 3 "Реализация общесистемных мер по ускоренному росту доходов низкодоходных групп населения. Совершенствование отношений в сфере труда на территории Забайкальского края"</t>
  </si>
  <si>
    <t>Задача 4  "Создание условий, обеспечивающих устойчивый рост численности населения, демографического развития, улучшение демографических показателей. Улучшение условий и охраны труда"</t>
  </si>
  <si>
    <t>Задача 6. "Обеспечение качественного миграционного прироста за счет привлечения в Забайкальский край квалифицированных специалистов из других субъектов Российской Федерации"</t>
  </si>
  <si>
    <t>Задача 7 "Создание условий, способствующих добровольному переселению соотечественников, проживающих за рубежом, в Забайкальский край"</t>
  </si>
  <si>
    <t>Задача 1. "Поддержка занятости. Создание условий для содействия трудоустройству ищущих работу граждан и безработных граждан"</t>
  </si>
  <si>
    <t>2014 - 2025 годы</t>
  </si>
  <si>
    <t>2015 - 2025годы</t>
  </si>
  <si>
    <t>2016 - 2025 годы</t>
  </si>
  <si>
    <t>2015 - 2025 годы</t>
  </si>
  <si>
    <r>
      <rPr>
        <b/>
        <sz val="10"/>
        <rFont val="Times New Roman"/>
        <family val="1"/>
        <charset val="204"/>
      </rPr>
      <t>Показатель</t>
    </r>
    <r>
      <rPr>
        <sz val="10"/>
        <rFont val="Times New Roman"/>
        <family val="1"/>
        <charset val="204"/>
      </rPr>
      <t xml:space="preserve"> "Доля граждан, проинформированных о положении на рынке труда, от численности граждан обратившихся в органы службы занятости"</t>
    </r>
  </si>
  <si>
    <t>А/В, где: А - количество граждан,     проинформирован-ных о положении на рынке труда,           В - численность граждан обратившихся в органы службы занятости</t>
  </si>
  <si>
    <t>2020 - 2025 годы</t>
  </si>
  <si>
    <t>2022 - 2025 годы</t>
  </si>
  <si>
    <t>2016 - 2021 годы</t>
  </si>
  <si>
    <t>2017 - 2025 годы</t>
  </si>
  <si>
    <t>2018 - 2025 годы</t>
  </si>
  <si>
    <t>2021 - 2025 годы</t>
  </si>
  <si>
    <t>2019 год</t>
  </si>
  <si>
    <t>2017 год, 2021-2025 годы</t>
  </si>
  <si>
    <t>2014 - 2017 годы</t>
  </si>
  <si>
    <t>2015 - 2021 годы</t>
  </si>
  <si>
    <t>1.1.4.2-.ПМ3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</si>
</sst>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quot;р.&quot;_-;\-* #,##0.00&quot;р.&quot;_-;_-* &quot;-&quot;??&quot;р.&quot;_-;_-@_-"/>
    <numFmt numFmtId="165" formatCode="_-* #,##0.00_р_._-;\-* #,##0.00_р_._-;_-* &quot;-&quot;??_р_._-;_-@_-"/>
    <numFmt numFmtId="166" formatCode="_-* #,##0_р_._-;\-* #,##0_р_._-;_-* &quot;-&quot;??_р_._-;_-@_-"/>
    <numFmt numFmtId="167" formatCode="#,##0.0"/>
    <numFmt numFmtId="168" formatCode="0.0"/>
    <numFmt numFmtId="169" formatCode="_-* #,##0.0_р_._-;\-* #,##0.0_р_._-;_-* &quot;-&quot;??_р_._-;_-@_-"/>
    <numFmt numFmtId="170" formatCode="#,##0.0_ ;\-#,##0.0\ "/>
    <numFmt numFmtId="171" formatCode="0.000"/>
    <numFmt numFmtId="172" formatCode="#,##0.000"/>
    <numFmt numFmtId="173" formatCode="#,##0.00000"/>
  </numFmts>
  <fonts count="43" x14ac:knownFonts="1">
    <font>
      <sz val="11"/>
      <color theme="1"/>
      <name val="Calibri"/>
      <family val="2"/>
      <charset val="204"/>
      <scheme val="minor"/>
    </font>
    <font>
      <sz val="11"/>
      <color indexed="8"/>
      <name val="Calibri"/>
      <family val="2"/>
      <charset val="204"/>
    </font>
    <font>
      <b/>
      <sz val="11"/>
      <color indexed="8"/>
      <name val="Calibri"/>
      <family val="2"/>
      <charset val="204"/>
    </font>
    <font>
      <sz val="11"/>
      <color indexed="8"/>
      <name val="Calibri"/>
      <family val="2"/>
      <charset val="204"/>
    </font>
    <font>
      <sz val="11"/>
      <color indexed="8"/>
      <name val="Calibri"/>
      <family val="2"/>
      <charset val="204"/>
    </font>
    <font>
      <sz val="11"/>
      <name val="Calibri"/>
      <family val="2"/>
      <charset val="204"/>
    </font>
    <font>
      <sz val="11"/>
      <name val="Times New Roman"/>
      <family val="1"/>
      <charset val="204"/>
    </font>
    <font>
      <b/>
      <sz val="11"/>
      <color indexed="8"/>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8"/>
      <color indexed="8"/>
      <name val="Times New Roman"/>
      <family val="1"/>
      <charset val="204"/>
    </font>
    <font>
      <sz val="6.6"/>
      <color indexed="8"/>
      <name val="Calibri"/>
      <family val="2"/>
      <charset val="204"/>
    </font>
    <font>
      <sz val="11"/>
      <color indexed="8"/>
      <name val="Times New Roman"/>
      <family val="1"/>
      <charset val="204"/>
    </font>
    <font>
      <u/>
      <sz val="10"/>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4"/>
      <color rgb="FF000000"/>
      <name val="Times New Roman"/>
      <family val="1"/>
      <charset val="204"/>
    </font>
    <font>
      <sz val="11"/>
      <color theme="1"/>
      <name val="Times New Roman"/>
      <family val="1"/>
      <charset val="204"/>
    </font>
    <font>
      <sz val="10"/>
      <color theme="1"/>
      <name val="Times New Roman"/>
      <family val="1"/>
      <charset val="204"/>
    </font>
    <font>
      <b/>
      <sz val="11"/>
      <color theme="1"/>
      <name val="Times New Roman"/>
      <family val="1"/>
      <charset val="204"/>
    </font>
    <font>
      <b/>
      <sz val="10"/>
      <color theme="1"/>
      <name val="Times New Roman"/>
      <family val="1"/>
      <charset val="204"/>
    </font>
    <font>
      <sz val="10"/>
      <color rgb="FF000000"/>
      <name val="Times New Roman"/>
      <family val="1"/>
      <charset val="204"/>
    </font>
    <font>
      <b/>
      <sz val="10"/>
      <color rgb="FF000000"/>
      <name val="Times New Roman"/>
      <family val="1"/>
      <charset val="204"/>
    </font>
    <font>
      <sz val="10"/>
      <color theme="1"/>
      <name val="Calibri"/>
      <family val="2"/>
      <charset val="204"/>
      <scheme val="minor"/>
    </font>
    <font>
      <sz val="11"/>
      <name val="Calibri"/>
      <family val="2"/>
      <charset val="204"/>
      <scheme val="minor"/>
    </font>
  </fonts>
  <fills count="16">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2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9" fillId="8" borderId="9" applyNumberFormat="0" applyAlignment="0" applyProtection="0"/>
    <xf numFmtId="0" fontId="20" fillId="9" borderId="10" applyNumberFormat="0" applyAlignment="0" applyProtection="0"/>
    <xf numFmtId="0" fontId="21" fillId="9" borderId="9" applyNumberFormat="0" applyAlignment="0" applyProtection="0"/>
    <xf numFmtId="164" fontId="17" fillId="0" borderId="0" applyFont="0" applyFill="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10" borderId="15" applyNumberFormat="0" applyAlignment="0" applyProtection="0"/>
    <xf numFmtId="0" fontId="27" fillId="0" borderId="0" applyNumberFormat="0" applyFill="0" applyBorder="0" applyAlignment="0" applyProtection="0"/>
    <xf numFmtId="0" fontId="28" fillId="11" borderId="0" applyNumberFormat="0" applyBorder="0" applyAlignment="0" applyProtection="0"/>
    <xf numFmtId="0" fontId="4" fillId="0" borderId="0"/>
    <xf numFmtId="0" fontId="29" fillId="12" borderId="0" applyNumberFormat="0" applyBorder="0" applyAlignment="0" applyProtection="0"/>
    <xf numFmtId="0" fontId="30" fillId="0" borderId="0" applyNumberFormat="0" applyFill="0" applyBorder="0" applyAlignment="0" applyProtection="0"/>
    <xf numFmtId="0" fontId="4" fillId="13" borderId="16" applyNumberFormat="0" applyFont="0" applyAlignment="0" applyProtection="0"/>
    <xf numFmtId="0" fontId="31" fillId="0" borderId="17" applyNumberFormat="0" applyFill="0" applyAlignment="0" applyProtection="0"/>
    <xf numFmtId="0" fontId="32" fillId="0" borderId="0" applyNumberForma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3" fillId="14" borderId="0" applyNumberFormat="0" applyBorder="0" applyAlignment="0" applyProtection="0"/>
  </cellStyleXfs>
  <cellXfs count="272">
    <xf numFmtId="0" fontId="0" fillId="0" borderId="0" xfId="0"/>
    <xf numFmtId="0" fontId="0" fillId="0" borderId="1" xfId="0" applyBorder="1"/>
    <xf numFmtId="0" fontId="0" fillId="0" borderId="0" xfId="0" applyBorder="1"/>
    <xf numFmtId="167" fontId="0" fillId="0" borderId="0" xfId="0" applyNumberFormat="1" applyBorder="1"/>
    <xf numFmtId="0" fontId="0" fillId="0" borderId="0" xfId="0" applyAlignment="1">
      <alignment horizontal="center"/>
    </xf>
    <xf numFmtId="0" fontId="0" fillId="15" borderId="0" xfId="0" applyFill="1" applyBorder="1"/>
    <xf numFmtId="0" fontId="0" fillId="15" borderId="0" xfId="0" applyFill="1"/>
    <xf numFmtId="173" fontId="0" fillId="0" borderId="0" xfId="0" applyNumberFormat="1" applyBorder="1"/>
    <xf numFmtId="0" fontId="0" fillId="0" borderId="0" xfId="0" applyFill="1" applyBorder="1"/>
    <xf numFmtId="0" fontId="0" fillId="0" borderId="0" xfId="0" applyFill="1"/>
    <xf numFmtId="4" fontId="0" fillId="0" borderId="0" xfId="0" applyNumberFormat="1" applyBorder="1"/>
    <xf numFmtId="167" fontId="34" fillId="0" borderId="0" xfId="0" applyNumberFormat="1" applyFont="1"/>
    <xf numFmtId="0" fontId="35" fillId="0" borderId="0" xfId="0" applyFont="1" applyFill="1" applyAlignment="1">
      <alignment vertical="center" wrapText="1"/>
    </xf>
    <xf numFmtId="4" fontId="0" fillId="15" borderId="0" xfId="0" applyNumberFormat="1" applyFill="1" applyBorder="1"/>
    <xf numFmtId="167" fontId="0" fillId="15" borderId="0" xfId="0" applyNumberFormat="1" applyFill="1" applyBorder="1"/>
    <xf numFmtId="168" fontId="0" fillId="15" borderId="0" xfId="0" applyNumberFormat="1" applyFill="1" applyBorder="1"/>
    <xf numFmtId="0" fontId="0" fillId="15" borderId="0" xfId="0" applyFill="1" applyAlignment="1">
      <alignment horizontal="center"/>
    </xf>
    <xf numFmtId="0" fontId="36" fillId="15" borderId="0" xfId="0" applyFont="1" applyFill="1" applyBorder="1" applyAlignment="1">
      <alignment horizontal="center" vertical="center"/>
    </xf>
    <xf numFmtId="0" fontId="1" fillId="15" borderId="0" xfId="0" applyFont="1" applyFill="1"/>
    <xf numFmtId="0" fontId="0" fillId="0" borderId="0" xfId="0" applyFont="1" applyFill="1" applyAlignment="1">
      <alignment horizontal="center" vertical="center" wrapText="1"/>
    </xf>
    <xf numFmtId="0" fontId="6" fillId="0" borderId="0" xfId="0" applyFont="1" applyFill="1" applyBorder="1" applyAlignment="1">
      <alignment horizontal="left" wrapText="1"/>
    </xf>
    <xf numFmtId="0" fontId="3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167" fontId="35"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left" wrapText="1"/>
    </xf>
    <xf numFmtId="0" fontId="0"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167"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37"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3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67" fontId="38" fillId="0" borderId="1" xfId="0" applyNumberFormat="1" applyFont="1" applyFill="1" applyBorder="1" applyAlignment="1">
      <alignment horizontal="center" vertical="center"/>
    </xf>
    <xf numFmtId="4" fontId="38" fillId="0" borderId="1" xfId="0" applyNumberFormat="1" applyFont="1" applyFill="1" applyBorder="1" applyAlignment="1">
      <alignment horizontal="center" vertical="center"/>
    </xf>
    <xf numFmtId="167" fontId="38"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36" fillId="0" borderId="1" xfId="0" applyFont="1" applyFill="1" applyBorder="1" applyAlignment="1">
      <alignment horizontal="center" vertical="center"/>
    </xf>
    <xf numFmtId="167" fontId="36"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36" fillId="0" borderId="1" xfId="0" applyFont="1" applyFill="1" applyBorder="1" applyAlignment="1">
      <alignment horizontal="center" vertical="top" wrapText="1"/>
    </xf>
    <xf numFmtId="167" fontId="11" fillId="0" borderId="1" xfId="0" applyNumberFormat="1" applyFont="1" applyFill="1" applyBorder="1" applyAlignment="1">
      <alignment horizontal="center" vertical="center" wrapText="1"/>
    </xf>
    <xf numFmtId="168" fontId="3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68" fontId="3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2" xfId="0" applyFont="1" applyFill="1" applyBorder="1" applyAlignment="1">
      <alignment horizontal="center" vertical="top" wrapText="1"/>
    </xf>
    <xf numFmtId="0" fontId="9" fillId="0" borderId="1" xfId="0" applyFont="1" applyFill="1" applyBorder="1" applyAlignment="1">
      <alignment horizontal="center" vertical="center"/>
    </xf>
    <xf numFmtId="0" fontId="11" fillId="0" borderId="3" xfId="0" applyFont="1" applyFill="1" applyBorder="1" applyAlignment="1">
      <alignment horizontal="center" vertical="top" wrapText="1"/>
    </xf>
    <xf numFmtId="0" fontId="38" fillId="0" borderId="1" xfId="0" applyFont="1" applyFill="1" applyBorder="1" applyAlignment="1">
      <alignment horizontal="left" vertical="top" wrapText="1"/>
    </xf>
    <xf numFmtId="3" fontId="36" fillId="0"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xf>
    <xf numFmtId="4" fontId="36" fillId="0" borderId="1" xfId="0" applyNumberFormat="1" applyFont="1" applyFill="1" applyBorder="1" applyAlignment="1">
      <alignment horizontal="center" vertical="center"/>
    </xf>
    <xf numFmtId="0" fontId="10" fillId="0" borderId="4" xfId="0" applyFont="1" applyFill="1" applyBorder="1" applyAlignment="1">
      <alignment horizontal="center" vertical="top" wrapText="1"/>
    </xf>
    <xf numFmtId="167" fontId="36" fillId="0" borderId="1" xfId="0" applyNumberFormat="1" applyFont="1" applyFill="1" applyBorder="1" applyAlignment="1">
      <alignment horizontal="center" vertical="center"/>
    </xf>
    <xf numFmtId="0" fontId="11" fillId="0" borderId="4" xfId="0" applyFont="1" applyFill="1" applyBorder="1" applyAlignment="1">
      <alignment horizontal="center" vertical="top" wrapText="1"/>
    </xf>
    <xf numFmtId="0" fontId="10" fillId="0" borderId="2" xfId="0" applyFont="1" applyFill="1" applyBorder="1" applyAlignment="1">
      <alignment horizontal="left" vertical="top" wrapText="1"/>
    </xf>
    <xf numFmtId="0" fontId="36"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6" fillId="0" borderId="2" xfId="0" applyFont="1" applyFill="1" applyBorder="1" applyAlignment="1">
      <alignment horizontal="center" vertical="center"/>
    </xf>
    <xf numFmtId="167" fontId="36" fillId="0" borderId="2" xfId="0" applyNumberFormat="1" applyFont="1" applyFill="1" applyBorder="1" applyAlignment="1">
      <alignment horizontal="center" vertical="center" wrapText="1"/>
    </xf>
    <xf numFmtId="0" fontId="36" fillId="0" borderId="4" xfId="0" applyFont="1" applyFill="1" applyBorder="1" applyAlignment="1">
      <alignment horizontal="center" vertical="center"/>
    </xf>
    <xf numFmtId="0" fontId="10" fillId="0" borderId="4" xfId="0" applyFont="1" applyFill="1" applyBorder="1" applyAlignment="1">
      <alignment horizontal="left" vertical="top" wrapText="1"/>
    </xf>
    <xf numFmtId="0" fontId="10" fillId="0" borderId="4" xfId="0" applyFont="1" applyFill="1" applyBorder="1" applyAlignment="1">
      <alignment horizontal="center" vertical="center"/>
    </xf>
    <xf numFmtId="0" fontId="36" fillId="0" borderId="4" xfId="0" applyFont="1" applyFill="1" applyBorder="1" applyAlignment="1">
      <alignment horizontal="center" vertical="center" wrapText="1"/>
    </xf>
    <xf numFmtId="0" fontId="36" fillId="0" borderId="1" xfId="0" applyFont="1" applyFill="1" applyBorder="1" applyAlignment="1">
      <alignment horizontal="center" wrapText="1"/>
    </xf>
    <xf numFmtId="0" fontId="10" fillId="0" borderId="5" xfId="0" applyFont="1" applyFill="1" applyBorder="1" applyAlignment="1">
      <alignment horizontal="left" vertical="top" wrapText="1"/>
    </xf>
    <xf numFmtId="0" fontId="36" fillId="0" borderId="4" xfId="0" applyFont="1" applyFill="1" applyBorder="1" applyAlignment="1">
      <alignment horizontal="center" vertical="top" wrapText="1"/>
    </xf>
    <xf numFmtId="0" fontId="9" fillId="0" borderId="5" xfId="0" applyFont="1" applyFill="1" applyBorder="1" applyAlignment="1">
      <alignment horizontal="left" vertical="top" wrapText="1"/>
    </xf>
    <xf numFmtId="0" fontId="10" fillId="0" borderId="5" xfId="0" applyFont="1" applyFill="1" applyBorder="1" applyAlignment="1">
      <alignment vertical="top" wrapText="1"/>
    </xf>
    <xf numFmtId="2" fontId="36" fillId="0" borderId="1" xfId="0" applyNumberFormat="1" applyFont="1" applyFill="1" applyBorder="1" applyAlignment="1">
      <alignment horizontal="center" vertical="center"/>
    </xf>
    <xf numFmtId="0" fontId="36" fillId="0" borderId="3" xfId="0" applyFont="1" applyFill="1" applyBorder="1" applyAlignment="1">
      <alignment horizontal="center" vertical="top" wrapText="1"/>
    </xf>
    <xf numFmtId="4" fontId="36"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xf>
    <xf numFmtId="3" fontId="38" fillId="0" borderId="1" xfId="0" applyNumberFormat="1" applyFont="1" applyFill="1" applyBorder="1" applyAlignment="1">
      <alignment horizontal="center" vertical="center"/>
    </xf>
    <xf numFmtId="1" fontId="36" fillId="0" borderId="1" xfId="0" applyNumberFormat="1" applyFont="1" applyFill="1" applyBorder="1" applyAlignment="1">
      <alignment horizontal="center" vertical="center" wrapText="1"/>
    </xf>
    <xf numFmtId="1" fontId="36" fillId="0" borderId="1" xfId="0" applyNumberFormat="1" applyFont="1" applyFill="1" applyBorder="1" applyAlignment="1">
      <alignment horizontal="center" vertical="center"/>
    </xf>
    <xf numFmtId="0" fontId="11" fillId="0" borderId="1" xfId="0" applyFont="1" applyFill="1" applyBorder="1" applyAlignment="1">
      <alignment horizontal="left" vertical="top"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11" fillId="0" borderId="1" xfId="0" applyFont="1" applyFill="1" applyBorder="1" applyAlignment="1">
      <alignment horizontal="center" vertical="center"/>
    </xf>
    <xf numFmtId="3" fontId="36" fillId="0" borderId="1" xfId="0" applyNumberFormat="1" applyFont="1" applyFill="1" applyBorder="1" applyAlignment="1">
      <alignment horizontal="center" vertical="center" wrapText="1"/>
    </xf>
    <xf numFmtId="14" fontId="36" fillId="0" borderId="1"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36" fillId="0" borderId="2" xfId="0" applyFont="1" applyFill="1" applyBorder="1" applyAlignment="1">
      <alignment horizontal="center" vertical="top" wrapText="1"/>
    </xf>
    <xf numFmtId="2" fontId="36" fillId="0" borderId="1" xfId="0" applyNumberFormat="1" applyFont="1" applyFill="1" applyBorder="1" applyAlignment="1">
      <alignment horizontal="center" vertical="center" wrapText="1"/>
    </xf>
    <xf numFmtId="167" fontId="36" fillId="0" borderId="1" xfId="25" applyNumberFormat="1" applyFont="1" applyFill="1" applyBorder="1" applyAlignment="1">
      <alignment horizontal="center" vertical="center"/>
    </xf>
    <xf numFmtId="169" fontId="36" fillId="0" borderId="1" xfId="25" applyNumberFormat="1" applyFont="1" applyFill="1" applyBorder="1" applyAlignment="1">
      <alignment horizontal="center" vertical="center"/>
    </xf>
    <xf numFmtId="166" fontId="36" fillId="0" borderId="1" xfId="25" applyNumberFormat="1" applyFont="1" applyFill="1" applyBorder="1" applyAlignment="1">
      <alignment horizontal="center" vertical="center"/>
    </xf>
    <xf numFmtId="49" fontId="36" fillId="0" borderId="3" xfId="0" applyNumberFormat="1" applyFont="1" applyFill="1" applyBorder="1" applyAlignment="1">
      <alignment horizontal="center" vertical="top" wrapText="1"/>
    </xf>
    <xf numFmtId="49" fontId="36" fillId="0" borderId="1" xfId="0" applyNumberFormat="1" applyFont="1" applyFill="1" applyBorder="1" applyAlignment="1">
      <alignment horizontal="center" vertical="top" wrapText="1"/>
    </xf>
    <xf numFmtId="49" fontId="36" fillId="0" borderId="1"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top" wrapText="1"/>
    </xf>
    <xf numFmtId="168" fontId="38" fillId="0" borderId="1" xfId="0" applyNumberFormat="1" applyFont="1" applyFill="1" applyBorder="1" applyAlignment="1">
      <alignment horizontal="center" vertical="center"/>
    </xf>
    <xf numFmtId="0" fontId="36" fillId="0" borderId="2" xfId="0" applyFont="1" applyFill="1" applyBorder="1" applyAlignment="1">
      <alignment vertical="top" wrapText="1"/>
    </xf>
    <xf numFmtId="0" fontId="12" fillId="0" borderId="2" xfId="0" applyFont="1" applyFill="1" applyBorder="1" applyAlignment="1">
      <alignment vertical="top" wrapText="1"/>
    </xf>
    <xf numFmtId="0" fontId="10" fillId="0" borderId="5" xfId="0" applyFont="1" applyFill="1" applyBorder="1" applyAlignment="1">
      <alignment horizontal="left" wrapText="1"/>
    </xf>
    <xf numFmtId="0" fontId="10" fillId="0" borderId="2" xfId="0" applyFont="1" applyFill="1" applyBorder="1" applyAlignment="1">
      <alignment vertical="top" wrapText="1"/>
    </xf>
    <xf numFmtId="0" fontId="36" fillId="0" borderId="3" xfId="0" applyFont="1" applyFill="1" applyBorder="1" applyAlignment="1">
      <alignment vertical="top" wrapText="1"/>
    </xf>
    <xf numFmtId="0" fontId="36" fillId="0" borderId="4" xfId="0" applyFont="1" applyFill="1" applyBorder="1" applyAlignment="1">
      <alignment vertical="top" wrapText="1"/>
    </xf>
    <xf numFmtId="3" fontId="36" fillId="0" borderId="2" xfId="0" applyNumberFormat="1" applyFont="1" applyFill="1" applyBorder="1" applyAlignment="1">
      <alignment horizontal="center" vertical="center"/>
    </xf>
    <xf numFmtId="3" fontId="36" fillId="0" borderId="2" xfId="0" applyNumberFormat="1" applyFont="1" applyFill="1" applyBorder="1" applyAlignment="1">
      <alignment horizontal="center" vertical="center" wrapText="1"/>
    </xf>
    <xf numFmtId="0" fontId="12" fillId="0" borderId="1" xfId="0" applyFont="1" applyFill="1" applyBorder="1" applyAlignment="1">
      <alignment vertical="top" wrapText="1"/>
    </xf>
    <xf numFmtId="165" fontId="36" fillId="0" borderId="1" xfId="25" applyFont="1" applyFill="1" applyBorder="1" applyAlignment="1">
      <alignment horizontal="center" vertical="center"/>
    </xf>
    <xf numFmtId="0" fontId="38" fillId="0" borderId="1" xfId="0" applyFont="1" applyFill="1" applyBorder="1" applyAlignment="1">
      <alignment vertical="top" wrapText="1"/>
    </xf>
    <xf numFmtId="0" fontId="36" fillId="0" borderId="1" xfId="0" applyFont="1" applyFill="1" applyBorder="1" applyAlignment="1">
      <alignment vertical="top" wrapText="1"/>
    </xf>
    <xf numFmtId="0" fontId="0" fillId="0" borderId="1" xfId="0" applyFill="1" applyBorder="1" applyAlignment="1">
      <alignment horizontal="center"/>
    </xf>
    <xf numFmtId="165" fontId="36" fillId="0" borderId="1" xfId="25" applyFont="1" applyFill="1" applyBorder="1" applyAlignment="1">
      <alignment horizontal="center" vertical="center" wrapText="1"/>
    </xf>
    <xf numFmtId="0" fontId="36" fillId="0" borderId="1" xfId="0" applyFont="1" applyFill="1" applyBorder="1" applyAlignment="1">
      <alignment horizontal="justify" vertical="top"/>
    </xf>
    <xf numFmtId="14" fontId="36" fillId="0" borderId="1" xfId="0" applyNumberFormat="1" applyFont="1" applyFill="1" applyBorder="1" applyAlignment="1">
      <alignment horizontal="center" vertical="center" wrapText="1"/>
    </xf>
    <xf numFmtId="0" fontId="0" fillId="0" borderId="0" xfId="0" applyFill="1" applyAlignment="1">
      <alignment horizontal="center"/>
    </xf>
    <xf numFmtId="0" fontId="0" fillId="0" borderId="4" xfId="0" applyFill="1" applyBorder="1" applyAlignment="1">
      <alignment horizontal="center"/>
    </xf>
    <xf numFmtId="0" fontId="11" fillId="0" borderId="2" xfId="0" applyFont="1" applyFill="1" applyBorder="1" applyAlignment="1">
      <alignment vertical="top" wrapText="1"/>
    </xf>
    <xf numFmtId="0" fontId="36" fillId="0" borderId="2" xfId="0" applyFont="1" applyFill="1" applyBorder="1" applyAlignment="1">
      <alignment vertical="top"/>
    </xf>
    <xf numFmtId="0" fontId="9" fillId="0" borderId="2" xfId="0" applyFont="1" applyFill="1" applyBorder="1" applyAlignment="1">
      <alignment horizontal="left" vertical="top" wrapText="1"/>
    </xf>
    <xf numFmtId="0" fontId="40" fillId="0" borderId="1" xfId="0" applyFont="1" applyFill="1" applyBorder="1" applyAlignment="1">
      <alignment vertical="top" wrapText="1"/>
    </xf>
    <xf numFmtId="0" fontId="39" fillId="0" borderId="1" xfId="0" applyFont="1" applyFill="1" applyBorder="1" applyAlignment="1">
      <alignment horizontal="left" vertical="top" wrapText="1"/>
    </xf>
    <xf numFmtId="0" fontId="39" fillId="0" borderId="1" xfId="0" applyFont="1" applyFill="1" applyBorder="1" applyAlignment="1">
      <alignment vertical="top" wrapText="1"/>
    </xf>
    <xf numFmtId="0" fontId="9" fillId="0" borderId="4" xfId="0" applyFont="1" applyFill="1" applyBorder="1" applyAlignment="1">
      <alignment horizontal="left" vertical="top" wrapText="1"/>
    </xf>
    <xf numFmtId="0" fontId="10" fillId="0" borderId="4" xfId="0" applyFont="1" applyFill="1" applyBorder="1" applyAlignment="1">
      <alignment horizontal="center" vertical="center" wrapText="1"/>
    </xf>
    <xf numFmtId="168"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top" wrapText="1"/>
    </xf>
    <xf numFmtId="0" fontId="36" fillId="0" borderId="1" xfId="0" applyFont="1" applyFill="1" applyBorder="1" applyAlignment="1">
      <alignment horizontal="justify" vertical="center" wrapText="1"/>
    </xf>
    <xf numFmtId="3" fontId="10" fillId="0" borderId="1" xfId="0" applyNumberFormat="1" applyFont="1" applyFill="1" applyBorder="1" applyAlignment="1">
      <alignment horizontal="center" vertical="center" wrapText="1"/>
    </xf>
    <xf numFmtId="171" fontId="36" fillId="0"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xf>
    <xf numFmtId="49" fontId="11" fillId="0" borderId="3" xfId="0" applyNumberFormat="1" applyFont="1" applyFill="1" applyBorder="1" applyAlignment="1">
      <alignment horizontal="center" vertical="top" wrapText="1"/>
    </xf>
    <xf numFmtId="0" fontId="9" fillId="0" borderId="1" xfId="0" applyNumberFormat="1" applyFont="1" applyFill="1" applyBorder="1" applyAlignment="1">
      <alignment horizontal="left" vertical="top" wrapText="1"/>
    </xf>
    <xf numFmtId="4" fontId="12"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41" fillId="0" borderId="1" xfId="0" applyFont="1" applyFill="1" applyBorder="1"/>
    <xf numFmtId="168" fontId="10" fillId="0" borderId="1" xfId="0" applyNumberFormat="1" applyFont="1" applyFill="1" applyBorder="1" applyAlignment="1">
      <alignment horizontal="center" vertical="center"/>
    </xf>
    <xf numFmtId="167" fontId="36" fillId="0" borderId="6" xfId="0" applyNumberFormat="1" applyFont="1" applyFill="1" applyBorder="1" applyAlignment="1">
      <alignment horizontal="center" vertical="center"/>
    </xf>
    <xf numFmtId="167" fontId="36" fillId="0" borderId="5" xfId="0" applyNumberFormat="1" applyFont="1" applyFill="1" applyBorder="1" applyAlignment="1">
      <alignment horizontal="center" vertical="center"/>
    </xf>
    <xf numFmtId="168" fontId="10" fillId="0" borderId="1" xfId="0" applyNumberFormat="1" applyFont="1" applyFill="1" applyBorder="1" applyAlignment="1">
      <alignment horizontal="center" vertical="center" wrapText="1"/>
    </xf>
    <xf numFmtId="0" fontId="42" fillId="0" borderId="1" xfId="0" applyFont="1" applyFill="1" applyBorder="1"/>
    <xf numFmtId="49"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168" fontId="38"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15" fillId="0" borderId="1" xfId="0" applyFont="1" applyFill="1" applyBorder="1" applyAlignment="1">
      <alignment horizontal="center" vertical="top"/>
    </xf>
    <xf numFmtId="0" fontId="6" fillId="0" borderId="4" xfId="0" applyFont="1" applyFill="1" applyBorder="1" applyAlignment="1">
      <alignment horizontal="center" vertical="top" wrapText="1"/>
    </xf>
    <xf numFmtId="0" fontId="35" fillId="0" borderId="4" xfId="0" applyFont="1" applyFill="1" applyBorder="1" applyAlignment="1">
      <alignment horizontal="center" vertical="top" wrapText="1"/>
    </xf>
    <xf numFmtId="0" fontId="15" fillId="0" borderId="4" xfId="0" applyNumberFormat="1" applyFont="1" applyFill="1" applyBorder="1" applyAlignment="1">
      <alignment horizontal="center" vertical="center" wrapText="1"/>
    </xf>
    <xf numFmtId="0" fontId="10" fillId="0" borderId="5" xfId="0" applyNumberFormat="1" applyFont="1" applyFill="1" applyBorder="1" applyAlignment="1">
      <alignment horizontal="left" vertical="top" wrapText="1"/>
    </xf>
    <xf numFmtId="0" fontId="3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35" fillId="0" borderId="1" xfId="0" applyFont="1" applyFill="1" applyBorder="1" applyAlignment="1">
      <alignment horizontal="center" vertical="top"/>
    </xf>
    <xf numFmtId="4" fontId="38" fillId="0" borderId="1" xfId="0" applyNumberFormat="1" applyFont="1" applyFill="1" applyBorder="1" applyAlignment="1">
      <alignment horizontal="center" vertical="center" wrapText="1"/>
    </xf>
    <xf numFmtId="0" fontId="9" fillId="15" borderId="1" xfId="0" applyFont="1" applyFill="1" applyBorder="1" applyAlignment="1">
      <alignment horizontal="left" vertical="top" wrapText="1"/>
    </xf>
    <xf numFmtId="0" fontId="11" fillId="15"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10" fillId="15" borderId="5" xfId="0" applyFont="1" applyFill="1" applyBorder="1" applyAlignment="1">
      <alignment horizontal="left" vertical="top" wrapText="1"/>
    </xf>
    <xf numFmtId="0" fontId="36" fillId="15" borderId="1" xfId="0" applyFont="1" applyFill="1" applyBorder="1" applyAlignment="1">
      <alignment horizontal="center" vertical="center"/>
    </xf>
    <xf numFmtId="0" fontId="11" fillId="15" borderId="1" xfId="0" applyFont="1" applyFill="1" applyBorder="1" applyAlignment="1">
      <alignment horizontal="center" vertical="center"/>
    </xf>
    <xf numFmtId="0" fontId="39" fillId="15" borderId="1" xfId="0" applyFont="1" applyFill="1" applyBorder="1" applyAlignment="1">
      <alignment horizontal="center" vertical="center" wrapText="1"/>
    </xf>
    <xf numFmtId="0" fontId="10" fillId="15" borderId="1" xfId="0" applyFont="1" applyFill="1" applyBorder="1" applyAlignment="1">
      <alignment horizontal="center" vertical="top" wrapText="1"/>
    </xf>
    <xf numFmtId="0" fontId="10" fillId="15" borderId="1" xfId="0" applyFont="1" applyFill="1" applyBorder="1" applyAlignment="1">
      <alignment horizontal="left" vertical="top" wrapText="1"/>
    </xf>
    <xf numFmtId="168" fontId="36" fillId="15" borderId="1" xfId="0" applyNumberFormat="1" applyFont="1" applyFill="1" applyBorder="1" applyAlignment="1">
      <alignment horizontal="center" vertical="center" wrapText="1"/>
    </xf>
    <xf numFmtId="0" fontId="10" fillId="15" borderId="1" xfId="0" applyFont="1" applyFill="1" applyBorder="1" applyAlignment="1">
      <alignment horizontal="center" vertical="center"/>
    </xf>
    <xf numFmtId="0" fontId="36" fillId="15" borderId="2" xfId="0" applyFont="1" applyFill="1" applyBorder="1" applyAlignment="1">
      <alignment horizontal="center" vertical="top" wrapText="1"/>
    </xf>
    <xf numFmtId="0" fontId="39" fillId="15" borderId="1" xfId="0" applyFont="1" applyFill="1" applyBorder="1" applyAlignment="1">
      <alignment vertical="top" wrapText="1"/>
    </xf>
    <xf numFmtId="0" fontId="39" fillId="15" borderId="1" xfId="0" applyFont="1" applyFill="1" applyBorder="1" applyAlignment="1">
      <alignment horizontal="center" vertical="top" wrapText="1"/>
    </xf>
    <xf numFmtId="0" fontId="40" fillId="15" borderId="1" xfId="0" applyFont="1" applyFill="1" applyBorder="1" applyAlignment="1">
      <alignment vertical="top" wrapText="1"/>
    </xf>
    <xf numFmtId="0" fontId="36" fillId="15" borderId="1" xfId="0" applyFont="1" applyFill="1" applyBorder="1" applyAlignment="1">
      <alignment horizontal="center" vertical="top" wrapText="1"/>
    </xf>
    <xf numFmtId="0" fontId="36" fillId="15" borderId="6" xfId="0" applyFont="1" applyFill="1" applyBorder="1" applyAlignment="1">
      <alignment horizontal="center" vertical="center" wrapText="1"/>
    </xf>
    <xf numFmtId="168" fontId="36" fillId="15" borderId="1" xfId="0" applyNumberFormat="1" applyFont="1" applyFill="1" applyBorder="1" applyAlignment="1">
      <alignment horizontal="center" vertical="center"/>
    </xf>
    <xf numFmtId="0" fontId="10" fillId="15" borderId="2" xfId="0" applyFont="1" applyFill="1" applyBorder="1" applyAlignment="1">
      <alignment horizontal="left" vertical="top" wrapText="1"/>
    </xf>
    <xf numFmtId="0" fontId="36" fillId="15" borderId="2"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36" fillId="15" borderId="2" xfId="0" applyFont="1" applyFill="1" applyBorder="1" applyAlignment="1">
      <alignment horizontal="center" vertical="center"/>
    </xf>
    <xf numFmtId="168" fontId="36" fillId="15" borderId="6" xfId="0" applyNumberFormat="1" applyFont="1" applyFill="1" applyBorder="1" applyAlignment="1">
      <alignment horizontal="center" vertical="center"/>
    </xf>
    <xf numFmtId="168" fontId="36" fillId="15" borderId="5" xfId="0" applyNumberFormat="1" applyFont="1" applyFill="1" applyBorder="1" applyAlignment="1">
      <alignment horizontal="center" vertical="center"/>
    </xf>
    <xf numFmtId="168" fontId="10" fillId="15" borderId="1" xfId="0" applyNumberFormat="1" applyFont="1" applyFill="1" applyBorder="1" applyAlignment="1">
      <alignment horizontal="center" vertical="center" wrapText="1"/>
    </xf>
    <xf numFmtId="168" fontId="10" fillId="15" borderId="1" xfId="0" applyNumberFormat="1" applyFont="1" applyFill="1" applyBorder="1" applyAlignment="1">
      <alignment horizontal="center" vertical="center"/>
    </xf>
    <xf numFmtId="0" fontId="36" fillId="15" borderId="4" xfId="0" applyFont="1" applyFill="1" applyBorder="1" applyAlignment="1">
      <alignment horizontal="center" vertical="top" wrapText="1"/>
    </xf>
    <xf numFmtId="0" fontId="0" fillId="15" borderId="0" xfId="0" applyFont="1" applyFill="1" applyBorder="1" applyAlignment="1">
      <alignment horizontal="center" vertical="center"/>
    </xf>
    <xf numFmtId="172" fontId="0" fillId="15" borderId="0" xfId="0" applyNumberFormat="1" applyFont="1" applyFill="1" applyBorder="1" applyAlignment="1">
      <alignment horizontal="center" vertical="center"/>
    </xf>
    <xf numFmtId="0" fontId="35" fillId="15" borderId="1" xfId="0" applyFont="1" applyFill="1" applyBorder="1" applyAlignment="1">
      <alignment horizontal="center" vertical="center"/>
    </xf>
    <xf numFmtId="0" fontId="37" fillId="15" borderId="1" xfId="0" applyFont="1" applyFill="1" applyBorder="1" applyAlignment="1">
      <alignment horizontal="center" vertical="center" wrapText="1"/>
    </xf>
    <xf numFmtId="167" fontId="38" fillId="15" borderId="1" xfId="0" applyNumberFormat="1" applyFont="1" applyFill="1" applyBorder="1" applyAlignment="1">
      <alignment horizontal="center" vertical="center"/>
    </xf>
    <xf numFmtId="0" fontId="12" fillId="15" borderId="1" xfId="0" applyFont="1" applyFill="1" applyBorder="1" applyAlignment="1">
      <alignment horizontal="center" vertical="center" wrapText="1"/>
    </xf>
    <xf numFmtId="167" fontId="36" fillId="15" borderId="2" xfId="0" applyNumberFormat="1" applyFont="1" applyFill="1" applyBorder="1" applyAlignment="1">
      <alignment horizontal="center" vertical="center" wrapText="1"/>
    </xf>
    <xf numFmtId="3" fontId="36" fillId="15" borderId="1" xfId="0" applyNumberFormat="1" applyFont="1" applyFill="1" applyBorder="1" applyAlignment="1">
      <alignment horizontal="center" vertical="center"/>
    </xf>
    <xf numFmtId="0" fontId="36" fillId="15" borderId="4" xfId="0" applyFont="1" applyFill="1" applyBorder="1" applyAlignment="1">
      <alignment horizontal="center" vertical="center"/>
    </xf>
    <xf numFmtId="167" fontId="36" fillId="15" borderId="1" xfId="0" applyNumberFormat="1" applyFont="1" applyFill="1" applyBorder="1" applyAlignment="1">
      <alignment horizontal="center" vertical="center" wrapText="1"/>
    </xf>
    <xf numFmtId="167" fontId="38" fillId="15" borderId="1" xfId="0" applyNumberFormat="1" applyFont="1" applyFill="1" applyBorder="1" applyAlignment="1">
      <alignment horizontal="center" vertical="center" wrapText="1"/>
    </xf>
    <xf numFmtId="167" fontId="36" fillId="15" borderId="1" xfId="0" applyNumberFormat="1" applyFont="1" applyFill="1" applyBorder="1" applyAlignment="1">
      <alignment horizontal="center" vertical="center"/>
    </xf>
    <xf numFmtId="0" fontId="38" fillId="15" borderId="1" xfId="0" applyFont="1" applyFill="1" applyBorder="1" applyAlignment="1">
      <alignment horizontal="center" vertical="center"/>
    </xf>
    <xf numFmtId="168" fontId="38" fillId="15" borderId="1" xfId="0" applyNumberFormat="1" applyFont="1" applyFill="1" applyBorder="1" applyAlignment="1">
      <alignment horizontal="center" vertical="center"/>
    </xf>
    <xf numFmtId="1" fontId="36" fillId="15" borderId="1" xfId="0" applyNumberFormat="1" applyFont="1" applyFill="1" applyBorder="1" applyAlignment="1">
      <alignment horizontal="center" vertical="center"/>
    </xf>
    <xf numFmtId="4" fontId="38" fillId="15" borderId="1" xfId="0" applyNumberFormat="1" applyFont="1" applyFill="1" applyBorder="1" applyAlignment="1">
      <alignment horizontal="center" vertical="center"/>
    </xf>
    <xf numFmtId="49" fontId="36" fillId="15" borderId="1" xfId="0" applyNumberFormat="1" applyFont="1" applyFill="1" applyBorder="1" applyAlignment="1">
      <alignment horizontal="center" vertical="center"/>
    </xf>
    <xf numFmtId="3" fontId="36" fillId="15" borderId="1" xfId="0" applyNumberFormat="1" applyFont="1" applyFill="1" applyBorder="1" applyAlignment="1">
      <alignment horizontal="center" vertical="center" wrapText="1"/>
    </xf>
    <xf numFmtId="165" fontId="36" fillId="15" borderId="1" xfId="25" applyFont="1" applyFill="1" applyBorder="1" applyAlignment="1">
      <alignment horizontal="center" vertical="center"/>
    </xf>
    <xf numFmtId="169" fontId="38" fillId="15" borderId="1" xfId="25" applyNumberFormat="1" applyFont="1" applyFill="1" applyBorder="1" applyAlignment="1">
      <alignment horizontal="center" vertical="center"/>
    </xf>
    <xf numFmtId="170" fontId="38" fillId="15" borderId="1" xfId="25" applyNumberFormat="1" applyFont="1" applyFill="1" applyBorder="1" applyAlignment="1">
      <alignment horizontal="center" vertical="center"/>
    </xf>
    <xf numFmtId="4" fontId="38" fillId="15" borderId="1" xfId="0" applyNumberFormat="1" applyFont="1" applyFill="1" applyBorder="1" applyAlignment="1">
      <alignment horizontal="center" vertical="center" wrapText="1"/>
    </xf>
    <xf numFmtId="165" fontId="36" fillId="15" borderId="1" xfId="25" applyFont="1" applyFill="1" applyBorder="1" applyAlignment="1">
      <alignment horizontal="center" vertical="center" wrapText="1"/>
    </xf>
    <xf numFmtId="165" fontId="36" fillId="15" borderId="1" xfId="25" applyFont="1" applyFill="1" applyBorder="1" applyAlignment="1">
      <alignment horizontal="center"/>
    </xf>
    <xf numFmtId="169" fontId="36" fillId="15" borderId="1" xfId="0" applyNumberFormat="1" applyFont="1" applyFill="1" applyBorder="1" applyAlignment="1">
      <alignment horizontal="center" vertical="center"/>
    </xf>
    <xf numFmtId="169" fontId="36" fillId="15" borderId="1" xfId="25" applyNumberFormat="1" applyFont="1" applyFill="1" applyBorder="1" applyAlignment="1">
      <alignment horizontal="center" vertical="center"/>
    </xf>
    <xf numFmtId="3" fontId="36" fillId="15" borderId="2" xfId="0" applyNumberFormat="1" applyFont="1" applyFill="1" applyBorder="1" applyAlignment="1">
      <alignment horizontal="center" vertical="center"/>
    </xf>
    <xf numFmtId="165" fontId="36" fillId="15" borderId="2" xfId="25" applyFont="1" applyFill="1" applyBorder="1" applyAlignment="1">
      <alignment horizontal="center" vertical="center"/>
    </xf>
    <xf numFmtId="0" fontId="11" fillId="15" borderId="7" xfId="0" applyFont="1" applyFill="1" applyBorder="1" applyAlignment="1">
      <alignment horizontal="center" vertical="center"/>
    </xf>
    <xf numFmtId="168" fontId="40" fillId="15" borderId="1" xfId="0" applyNumberFormat="1" applyFont="1" applyFill="1" applyBorder="1" applyAlignment="1">
      <alignment horizontal="center" vertical="center" wrapText="1"/>
    </xf>
    <xf numFmtId="0" fontId="11" fillId="15" borderId="5" xfId="0" applyFont="1" applyFill="1" applyBorder="1" applyAlignment="1">
      <alignment horizontal="center" vertical="center" wrapText="1"/>
    </xf>
    <xf numFmtId="0" fontId="36" fillId="15" borderId="5" xfId="0" applyFont="1" applyFill="1" applyBorder="1" applyAlignment="1">
      <alignment horizontal="center" vertical="center" wrapText="1"/>
    </xf>
    <xf numFmtId="167" fontId="12" fillId="15" borderId="1" xfId="0" applyNumberFormat="1" applyFont="1" applyFill="1" applyBorder="1" applyAlignment="1">
      <alignment horizontal="center" vertical="center"/>
    </xf>
    <xf numFmtId="0" fontId="9" fillId="15" borderId="1" xfId="0" applyFont="1" applyFill="1" applyBorder="1" applyAlignment="1">
      <alignment horizontal="center" vertical="center" wrapText="1"/>
    </xf>
    <xf numFmtId="1" fontId="10" fillId="15" borderId="1" xfId="0" applyNumberFormat="1" applyFont="1" applyFill="1" applyBorder="1" applyAlignment="1">
      <alignment horizontal="center"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36" fillId="0" borderId="2" xfId="0" applyFont="1" applyFill="1" applyBorder="1" applyAlignment="1">
      <alignment horizontal="center" vertical="top" wrapText="1"/>
    </xf>
    <xf numFmtId="0" fontId="36" fillId="0" borderId="3" xfId="0" applyFont="1" applyFill="1" applyBorder="1" applyAlignment="1">
      <alignment horizontal="center" vertical="top" wrapText="1"/>
    </xf>
    <xf numFmtId="0" fontId="36" fillId="0" borderId="4" xfId="0" applyFont="1" applyFill="1" applyBorder="1" applyAlignment="1">
      <alignment horizontal="center" vertical="top" wrapText="1"/>
    </xf>
    <xf numFmtId="0" fontId="35" fillId="0" borderId="0" xfId="0" applyFont="1" applyFill="1" applyAlignment="1">
      <alignment horizontal="center" vertical="center" wrapText="1"/>
    </xf>
    <xf numFmtId="0" fontId="11" fillId="0" borderId="2"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164" fontId="35" fillId="0" borderId="6" xfId="10" applyFont="1" applyFill="1" applyBorder="1" applyAlignment="1">
      <alignment horizontal="center" vertical="center" wrapText="1"/>
    </xf>
    <xf numFmtId="164" fontId="35" fillId="0" borderId="8" xfId="10" applyFont="1" applyFill="1" applyBorder="1" applyAlignment="1">
      <alignment horizontal="center" vertical="center" wrapText="1"/>
    </xf>
    <xf numFmtId="164" fontId="35" fillId="0" borderId="5" xfId="10" applyFont="1" applyFill="1" applyBorder="1" applyAlignment="1">
      <alignment horizontal="center" vertical="center" wrapText="1"/>
    </xf>
    <xf numFmtId="0" fontId="10" fillId="0" borderId="2" xfId="0" applyFont="1" applyFill="1" applyBorder="1" applyAlignment="1">
      <alignment horizontal="left" vertical="top" wrapText="1"/>
    </xf>
    <xf numFmtId="0" fontId="41" fillId="0" borderId="3" xfId="0" applyFont="1" applyFill="1" applyBorder="1" applyAlignment="1">
      <alignment vertical="top" wrapText="1"/>
    </xf>
    <xf numFmtId="0" fontId="41" fillId="0" borderId="4" xfId="0" applyFont="1" applyFill="1" applyBorder="1" applyAlignment="1">
      <alignment vertical="top" wrapText="1"/>
    </xf>
    <xf numFmtId="49" fontId="11" fillId="0" borderId="2"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0" fontId="39" fillId="0" borderId="2" xfId="0" applyFont="1" applyFill="1" applyBorder="1" applyAlignment="1">
      <alignment horizontal="center" vertical="top" wrapText="1"/>
    </xf>
    <xf numFmtId="0" fontId="39" fillId="0" borderId="4" xfId="0"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14" fontId="36" fillId="0" borderId="2" xfId="0" applyNumberFormat="1" applyFont="1" applyFill="1" applyBorder="1" applyAlignment="1">
      <alignment horizontal="center" vertical="top" wrapText="1"/>
    </xf>
    <xf numFmtId="14" fontId="36" fillId="0" borderId="3" xfId="0" applyNumberFormat="1" applyFont="1" applyFill="1" applyBorder="1" applyAlignment="1">
      <alignment horizontal="center" vertical="top" wrapText="1"/>
    </xf>
    <xf numFmtId="14" fontId="36" fillId="0" borderId="4" xfId="0" applyNumberFormat="1" applyFont="1" applyFill="1" applyBorder="1" applyAlignment="1">
      <alignment horizontal="center" vertical="top" wrapText="1"/>
    </xf>
    <xf numFmtId="49" fontId="36" fillId="0" borderId="2" xfId="0" applyNumberFormat="1" applyFont="1" applyFill="1" applyBorder="1" applyAlignment="1">
      <alignment horizontal="center" vertical="top" wrapText="1"/>
    </xf>
    <xf numFmtId="0" fontId="0" fillId="0" borderId="4" xfId="0" applyFill="1" applyBorder="1" applyAlignment="1">
      <alignment horizontal="center" vertical="top" wrapText="1"/>
    </xf>
    <xf numFmtId="49" fontId="36" fillId="0" borderId="3" xfId="0" applyNumberFormat="1" applyFont="1" applyFill="1" applyBorder="1" applyAlignment="1">
      <alignment horizontal="center" vertical="top" wrapText="1"/>
    </xf>
    <xf numFmtId="49" fontId="36" fillId="15" borderId="2" xfId="0" applyNumberFormat="1" applyFont="1" applyFill="1" applyBorder="1" applyAlignment="1">
      <alignment horizontal="center" vertical="top" wrapText="1"/>
    </xf>
    <xf numFmtId="49" fontId="36" fillId="15" borderId="3" xfId="0" applyNumberFormat="1" applyFont="1" applyFill="1" applyBorder="1" applyAlignment="1">
      <alignment horizontal="center" vertical="top" wrapText="1"/>
    </xf>
    <xf numFmtId="49" fontId="36" fillId="0" borderId="4" xfId="0" applyNumberFormat="1" applyFont="1" applyFill="1" applyBorder="1" applyAlignment="1">
      <alignment horizontal="center" vertical="top" wrapText="1"/>
    </xf>
    <xf numFmtId="0" fontId="11" fillId="0" borderId="2" xfId="0" applyNumberFormat="1" applyFont="1" applyFill="1" applyBorder="1" applyAlignment="1">
      <alignment horizontal="center" vertical="top" wrapText="1"/>
    </xf>
    <xf numFmtId="0" fontId="11" fillId="0" borderId="3" xfId="0" applyNumberFormat="1" applyFont="1" applyFill="1" applyBorder="1" applyAlignment="1">
      <alignment horizontal="center" vertical="top" wrapText="1"/>
    </xf>
    <xf numFmtId="0" fontId="11" fillId="0" borderId="4" xfId="0" applyNumberFormat="1" applyFont="1" applyFill="1" applyBorder="1" applyAlignment="1">
      <alignment horizontal="center" vertical="top" wrapText="1"/>
    </xf>
    <xf numFmtId="0" fontId="7"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cellXfs>
  <cellStyles count="28">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Денежный" xfId="10" builtinId="4"/>
    <cellStyle name="Заголовок 1" xfId="11" builtinId="16" customBuiltin="1"/>
    <cellStyle name="Заголовок 2" xfId="12" builtinId="17" customBuiltin="1"/>
    <cellStyle name="Заголовок 3" xfId="13" builtinId="18" customBuiltin="1"/>
    <cellStyle name="Заголовок 4" xfId="14" builtinId="19" customBuiltin="1"/>
    <cellStyle name="Итог" xfId="15" builtinId="25" customBuiltin="1"/>
    <cellStyle name="Контрольная ячейка" xfId="16" builtinId="23" customBuiltin="1"/>
    <cellStyle name="Название" xfId="17" builtinId="15" customBuiltin="1"/>
    <cellStyle name="Нейтральный" xfId="18" builtinId="28" customBuiltin="1"/>
    <cellStyle name="Обычный" xfId="0" builtinId="0"/>
    <cellStyle name="Обычный 2" xfId="19"/>
    <cellStyle name="Плохой" xfId="20" builtinId="27" customBuiltin="1"/>
    <cellStyle name="Пояснение" xfId="21" builtinId="53" customBuiltin="1"/>
    <cellStyle name="Примечание 2" xfId="22"/>
    <cellStyle name="Связанная ячейка" xfId="23" builtinId="24" customBuiltin="1"/>
    <cellStyle name="Текст предупреждения" xfId="24" builtinId="11" customBuiltin="1"/>
    <cellStyle name="Финансовый" xfId="25" builtinId="3"/>
    <cellStyle name="Финансовый 2" xfId="26"/>
    <cellStyle name="Хороший" xfId="27" builtinId="26" customBuiltin="1"/>
  </cellStyles>
  <dxfs count="7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C669"/>
  <sheetViews>
    <sheetView tabSelected="1" view="pageBreakPreview" zoomScale="50" zoomScaleNormal="50" zoomScaleSheetLayoutView="50" zoomScalePageLayoutView="10" workbookViewId="0">
      <pane xSplit="1" ySplit="7" topLeftCell="B571" activePane="bottomRight" state="frozen"/>
      <selection pane="topRight" activeCell="B1" sqref="B1"/>
      <selection pane="bottomLeft" activeCell="A8" sqref="A8"/>
      <selection pane="bottomRight" activeCell="U629" sqref="U629"/>
    </sheetView>
  </sheetViews>
  <sheetFormatPr defaultRowHeight="15" x14ac:dyDescent="0.25"/>
  <cols>
    <col min="1" max="1" width="8" style="4" customWidth="1"/>
    <col min="2" max="2" width="38.7109375" style="6" customWidth="1"/>
    <col min="3" max="3" width="13" customWidth="1"/>
    <col min="4" max="4" width="8.140625" customWidth="1"/>
    <col min="5" max="5" width="17.28515625" style="6" customWidth="1"/>
    <col min="6" max="6" width="13.140625" style="6" customWidth="1"/>
    <col min="7" max="7" width="22" style="6" customWidth="1"/>
    <col min="8" max="8" width="9.85546875" customWidth="1"/>
    <col min="9" max="9" width="12.5703125" customWidth="1"/>
    <col min="10" max="10" width="10.5703125" customWidth="1"/>
    <col min="11" max="11" width="12" customWidth="1"/>
    <col min="12" max="12" width="10.7109375" customWidth="1"/>
    <col min="13" max="13" width="11.5703125" customWidth="1"/>
    <col min="14" max="14" width="11.7109375" customWidth="1"/>
    <col min="15" max="15" width="11.28515625" customWidth="1"/>
    <col min="16" max="16" width="11.28515625" style="6" customWidth="1"/>
    <col min="17" max="17" width="11.5703125" style="6" customWidth="1"/>
    <col min="18" max="18" width="12.42578125" style="6" customWidth="1"/>
    <col min="19" max="19" width="11.42578125" style="9" customWidth="1"/>
    <col min="20" max="20" width="12.28515625" style="6" customWidth="1"/>
    <col min="21" max="22" width="11.5703125" customWidth="1"/>
    <col min="23" max="23" width="12.5703125" style="6" customWidth="1"/>
    <col min="24" max="24" width="19.7109375" style="2" customWidth="1"/>
    <col min="25" max="25" width="23" style="2" customWidth="1"/>
    <col min="26" max="26" width="15.5703125" style="2" customWidth="1"/>
    <col min="27" max="27" width="14.85546875" style="2" customWidth="1"/>
    <col min="28" max="211" width="9.140625" style="2" customWidth="1"/>
  </cols>
  <sheetData>
    <row r="1" spans="1:33" ht="123" customHeight="1" x14ac:dyDescent="0.25">
      <c r="A1" s="19"/>
      <c r="B1" s="20"/>
      <c r="C1" s="21"/>
      <c r="D1" s="22"/>
      <c r="E1" s="23"/>
      <c r="F1" s="24"/>
      <c r="G1" s="23"/>
      <c r="H1" s="23"/>
      <c r="I1" s="23"/>
      <c r="J1" s="23"/>
      <c r="K1" s="23"/>
      <c r="L1" s="23"/>
      <c r="M1" s="23"/>
      <c r="N1" s="23" t="s">
        <v>558</v>
      </c>
      <c r="O1" s="23"/>
      <c r="P1" s="25"/>
      <c r="Q1" s="25"/>
      <c r="R1" s="9"/>
      <c r="T1" s="236" t="s">
        <v>590</v>
      </c>
      <c r="U1" s="236"/>
      <c r="V1" s="236"/>
      <c r="W1" s="236"/>
      <c r="X1" s="12"/>
      <c r="Y1" s="12"/>
    </row>
    <row r="2" spans="1:33" ht="18.75" customHeight="1" x14ac:dyDescent="0.25">
      <c r="A2" s="19"/>
      <c r="B2" s="20"/>
      <c r="C2" s="21"/>
      <c r="D2" s="22"/>
      <c r="E2" s="23"/>
      <c r="F2" s="24"/>
      <c r="G2" s="23"/>
      <c r="H2" s="23"/>
      <c r="I2" s="23"/>
      <c r="J2" s="23"/>
      <c r="K2" s="23"/>
      <c r="L2" s="23"/>
      <c r="M2" s="23"/>
      <c r="N2" s="23"/>
      <c r="O2" s="23"/>
      <c r="P2" s="23"/>
      <c r="Q2" s="25"/>
      <c r="R2" s="25"/>
      <c r="S2" s="25"/>
      <c r="T2" s="25"/>
      <c r="U2" s="25"/>
      <c r="V2" s="25"/>
      <c r="W2" s="195"/>
    </row>
    <row r="3" spans="1:33" ht="16.5" customHeight="1" x14ac:dyDescent="0.25">
      <c r="A3" s="266" t="s">
        <v>655</v>
      </c>
      <c r="B3" s="266"/>
      <c r="C3" s="266"/>
      <c r="D3" s="266"/>
      <c r="E3" s="266"/>
      <c r="F3" s="266"/>
      <c r="G3" s="266"/>
      <c r="H3" s="266"/>
      <c r="I3" s="266"/>
      <c r="J3" s="266"/>
      <c r="K3" s="266"/>
      <c r="L3" s="266"/>
      <c r="M3" s="266"/>
      <c r="N3" s="266"/>
      <c r="O3" s="266"/>
      <c r="P3" s="266"/>
      <c r="Q3" s="266"/>
      <c r="R3" s="266"/>
      <c r="S3" s="266"/>
      <c r="T3" s="266"/>
      <c r="U3" s="266"/>
      <c r="V3" s="266"/>
      <c r="W3" s="266"/>
      <c r="X3" s="3"/>
    </row>
    <row r="4" spans="1:33" x14ac:dyDescent="0.25">
      <c r="A4" s="19"/>
      <c r="B4" s="27"/>
      <c r="C4" s="28"/>
      <c r="D4" s="29"/>
      <c r="E4" s="26"/>
      <c r="F4" s="30"/>
      <c r="G4" s="26"/>
      <c r="H4" s="26"/>
      <c r="I4" s="26"/>
      <c r="J4" s="26"/>
      <c r="K4" s="26"/>
      <c r="L4" s="26"/>
      <c r="M4" s="26"/>
      <c r="N4" s="26"/>
      <c r="O4" s="26"/>
      <c r="P4" s="31"/>
      <c r="Q4" s="31"/>
      <c r="R4" s="32"/>
      <c r="S4" s="32"/>
      <c r="T4" s="32"/>
      <c r="U4" s="32"/>
      <c r="V4" s="32"/>
      <c r="W4" s="196"/>
      <c r="X4" s="3"/>
    </row>
    <row r="5" spans="1:33" ht="29.25" customHeight="1" x14ac:dyDescent="0.25">
      <c r="A5" s="270" t="s">
        <v>8</v>
      </c>
      <c r="B5" s="269" t="s">
        <v>26</v>
      </c>
      <c r="C5" s="268" t="s">
        <v>4</v>
      </c>
      <c r="D5" s="267" t="s">
        <v>612</v>
      </c>
      <c r="E5" s="268" t="s">
        <v>7</v>
      </c>
      <c r="F5" s="268" t="s">
        <v>5</v>
      </c>
      <c r="G5" s="268" t="s">
        <v>6</v>
      </c>
      <c r="H5" s="268" t="s">
        <v>1</v>
      </c>
      <c r="I5" s="268"/>
      <c r="J5" s="268"/>
      <c r="K5" s="240" t="s">
        <v>656</v>
      </c>
      <c r="L5" s="241"/>
      <c r="M5" s="241"/>
      <c r="N5" s="241"/>
      <c r="O5" s="241"/>
      <c r="P5" s="241"/>
      <c r="Q5" s="241"/>
      <c r="R5" s="241"/>
      <c r="S5" s="241"/>
      <c r="T5" s="241"/>
      <c r="U5" s="241"/>
      <c r="V5" s="241"/>
      <c r="W5" s="242"/>
    </row>
    <row r="6" spans="1:33" ht="77.25" customHeight="1" x14ac:dyDescent="0.25">
      <c r="A6" s="271"/>
      <c r="B6" s="269"/>
      <c r="C6" s="268"/>
      <c r="D6" s="267"/>
      <c r="E6" s="268"/>
      <c r="F6" s="268"/>
      <c r="G6" s="268"/>
      <c r="H6" s="33" t="s">
        <v>657</v>
      </c>
      <c r="I6" s="33" t="s">
        <v>658</v>
      </c>
      <c r="J6" s="33" t="s">
        <v>659</v>
      </c>
      <c r="K6" s="33">
        <v>2014</v>
      </c>
      <c r="L6" s="34">
        <v>2015</v>
      </c>
      <c r="M6" s="34">
        <v>2016</v>
      </c>
      <c r="N6" s="34">
        <v>2017</v>
      </c>
      <c r="O6" s="34">
        <v>2018</v>
      </c>
      <c r="P6" s="34">
        <v>2019</v>
      </c>
      <c r="Q6" s="34">
        <v>2020</v>
      </c>
      <c r="R6" s="34">
        <v>2021</v>
      </c>
      <c r="S6" s="34">
        <v>2022</v>
      </c>
      <c r="T6" s="34">
        <v>2023</v>
      </c>
      <c r="U6" s="34">
        <v>2024</v>
      </c>
      <c r="V6" s="34">
        <v>2025</v>
      </c>
      <c r="W6" s="197" t="s">
        <v>25</v>
      </c>
      <c r="Y6" s="13"/>
      <c r="Z6" s="5"/>
      <c r="AA6" s="5"/>
    </row>
    <row r="7" spans="1:33" x14ac:dyDescent="0.25">
      <c r="A7" s="35" t="s">
        <v>9</v>
      </c>
      <c r="B7" s="36" t="s">
        <v>10</v>
      </c>
      <c r="C7" s="37" t="s">
        <v>11</v>
      </c>
      <c r="D7" s="38" t="s">
        <v>12</v>
      </c>
      <c r="E7" s="35" t="s">
        <v>13</v>
      </c>
      <c r="F7" s="35" t="s">
        <v>14</v>
      </c>
      <c r="G7" s="35" t="s">
        <v>15</v>
      </c>
      <c r="H7" s="35" t="s">
        <v>16</v>
      </c>
      <c r="I7" s="35" t="s">
        <v>17</v>
      </c>
      <c r="J7" s="35" t="s">
        <v>18</v>
      </c>
      <c r="K7" s="35" t="s">
        <v>101</v>
      </c>
      <c r="L7" s="35" t="s">
        <v>102</v>
      </c>
      <c r="M7" s="35" t="s">
        <v>103</v>
      </c>
      <c r="N7" s="35" t="s">
        <v>19</v>
      </c>
      <c r="O7" s="35" t="s">
        <v>20</v>
      </c>
      <c r="P7" s="35" t="s">
        <v>28</v>
      </c>
      <c r="Q7" s="35" t="s">
        <v>21</v>
      </c>
      <c r="R7" s="35" t="s">
        <v>22</v>
      </c>
      <c r="S7" s="35" t="s">
        <v>23</v>
      </c>
      <c r="T7" s="35" t="s">
        <v>24</v>
      </c>
      <c r="U7" s="35" t="s">
        <v>406</v>
      </c>
      <c r="V7" s="35" t="s">
        <v>444</v>
      </c>
      <c r="W7" s="198" t="s">
        <v>718</v>
      </c>
      <c r="Y7" s="14"/>
      <c r="Z7" s="5"/>
      <c r="AA7" s="5"/>
    </row>
    <row r="8" spans="1:33" ht="70.5" customHeight="1" x14ac:dyDescent="0.25">
      <c r="A8" s="233" t="s">
        <v>3</v>
      </c>
      <c r="B8" s="39" t="s">
        <v>736</v>
      </c>
      <c r="C8" s="40" t="s">
        <v>0</v>
      </c>
      <c r="D8" s="41" t="s">
        <v>0</v>
      </c>
      <c r="E8" s="40" t="s">
        <v>0</v>
      </c>
      <c r="F8" s="40" t="s">
        <v>0</v>
      </c>
      <c r="G8" s="40" t="s">
        <v>0</v>
      </c>
      <c r="H8" s="40" t="s">
        <v>0</v>
      </c>
      <c r="I8" s="40" t="s">
        <v>0</v>
      </c>
      <c r="J8" s="40" t="s">
        <v>0</v>
      </c>
      <c r="K8" s="40" t="s">
        <v>0</v>
      </c>
      <c r="L8" s="40" t="s">
        <v>0</v>
      </c>
      <c r="M8" s="40" t="s">
        <v>0</v>
      </c>
      <c r="N8" s="40" t="s">
        <v>0</v>
      </c>
      <c r="O8" s="40" t="s">
        <v>0</v>
      </c>
      <c r="P8" s="40" t="s">
        <v>0</v>
      </c>
      <c r="Q8" s="40" t="s">
        <v>0</v>
      </c>
      <c r="R8" s="40" t="s">
        <v>0</v>
      </c>
      <c r="S8" s="40" t="s">
        <v>0</v>
      </c>
      <c r="T8" s="40" t="s">
        <v>0</v>
      </c>
      <c r="U8" s="40" t="s">
        <v>0</v>
      </c>
      <c r="V8" s="40" t="s">
        <v>0</v>
      </c>
      <c r="W8" s="170" t="s">
        <v>0</v>
      </c>
      <c r="X8" s="10"/>
      <c r="Y8" s="13"/>
      <c r="Z8" s="14"/>
      <c r="AA8" s="5"/>
      <c r="AC8" s="3"/>
    </row>
    <row r="9" spans="1:33" ht="25.5" x14ac:dyDescent="0.25">
      <c r="A9" s="234"/>
      <c r="B9" s="39" t="s">
        <v>237</v>
      </c>
      <c r="C9" s="42" t="s">
        <v>2</v>
      </c>
      <c r="D9" s="41" t="s">
        <v>0</v>
      </c>
      <c r="E9" s="43" t="s">
        <v>0</v>
      </c>
      <c r="F9" s="44" t="s">
        <v>0</v>
      </c>
      <c r="G9" s="44" t="s">
        <v>0</v>
      </c>
      <c r="H9" s="43" t="s">
        <v>38</v>
      </c>
      <c r="I9" s="43" t="s">
        <v>0</v>
      </c>
      <c r="J9" s="43" t="s">
        <v>0</v>
      </c>
      <c r="K9" s="45">
        <f t="shared" ref="K9:V9" si="0">K14+K20</f>
        <v>1350500.5</v>
      </c>
      <c r="L9" s="45">
        <f t="shared" si="0"/>
        <v>980644.10000000009</v>
      </c>
      <c r="M9" s="45">
        <f t="shared" si="0"/>
        <v>768389.89999999991</v>
      </c>
      <c r="N9" s="45">
        <f t="shared" si="0"/>
        <v>708136.9800000001</v>
      </c>
      <c r="O9" s="45">
        <f t="shared" si="0"/>
        <v>623163.59999999986</v>
      </c>
      <c r="P9" s="45">
        <f>P14+P20</f>
        <v>861794.20000000007</v>
      </c>
      <c r="Q9" s="45">
        <f t="shared" si="0"/>
        <v>2309965.6</v>
      </c>
      <c r="R9" s="45">
        <f t="shared" si="0"/>
        <v>1347847.3</v>
      </c>
      <c r="S9" s="45">
        <f t="shared" si="0"/>
        <v>1471365.1</v>
      </c>
      <c r="T9" s="45">
        <f t="shared" si="0"/>
        <v>1228429.8999999999</v>
      </c>
      <c r="U9" s="45">
        <f t="shared" si="0"/>
        <v>1237161.8999999999</v>
      </c>
      <c r="V9" s="45">
        <f t="shared" si="0"/>
        <v>1181906.8</v>
      </c>
      <c r="W9" s="199">
        <f>SUM(K9:V9)</f>
        <v>14069305.880000003</v>
      </c>
      <c r="X9" s="10"/>
      <c r="Y9" s="13"/>
      <c r="Z9" s="13"/>
      <c r="AA9" s="13"/>
      <c r="AB9" s="10"/>
      <c r="AC9" s="10"/>
      <c r="AD9" s="10"/>
      <c r="AE9" s="10"/>
      <c r="AF9" s="10"/>
      <c r="AG9" s="10"/>
    </row>
    <row r="10" spans="1:33" x14ac:dyDescent="0.25">
      <c r="A10" s="234"/>
      <c r="B10" s="39" t="s">
        <v>29</v>
      </c>
      <c r="C10" s="42" t="s">
        <v>2</v>
      </c>
      <c r="D10" s="41" t="s">
        <v>0</v>
      </c>
      <c r="E10" s="43" t="s">
        <v>0</v>
      </c>
      <c r="F10" s="44" t="s">
        <v>0</v>
      </c>
      <c r="G10" s="44" t="s">
        <v>0</v>
      </c>
      <c r="H10" s="44" t="s">
        <v>0</v>
      </c>
      <c r="I10" s="44" t="s">
        <v>0</v>
      </c>
      <c r="J10" s="44" t="s">
        <v>0</v>
      </c>
      <c r="K10" s="45">
        <f>K15</f>
        <v>286821.5</v>
      </c>
      <c r="L10" s="45">
        <f>L15</f>
        <v>245516.2</v>
      </c>
      <c r="M10" s="45">
        <f>M15</f>
        <v>185859.79999999996</v>
      </c>
      <c r="N10" s="45">
        <f t="shared" ref="N10:V10" si="1">N15+N21</f>
        <v>187832.08</v>
      </c>
      <c r="O10" s="45">
        <f t="shared" si="1"/>
        <v>178231.09999999998</v>
      </c>
      <c r="P10" s="45">
        <f t="shared" si="1"/>
        <v>170868.8</v>
      </c>
      <c r="Q10" s="45">
        <f t="shared" si="1"/>
        <v>189968.8</v>
      </c>
      <c r="R10" s="46">
        <f t="shared" si="1"/>
        <v>190152.8</v>
      </c>
      <c r="S10" s="45">
        <f t="shared" si="1"/>
        <v>173854.7</v>
      </c>
      <c r="T10" s="45">
        <f t="shared" si="1"/>
        <v>133843.1</v>
      </c>
      <c r="U10" s="45">
        <f t="shared" si="1"/>
        <v>136469.30000000002</v>
      </c>
      <c r="V10" s="45">
        <f t="shared" si="1"/>
        <v>133264.20000000001</v>
      </c>
      <c r="W10" s="199">
        <f>SUM(K10:V10)</f>
        <v>2212682.38</v>
      </c>
      <c r="X10" s="7"/>
      <c r="Y10" s="15"/>
      <c r="Z10" s="15"/>
      <c r="AA10" s="15"/>
      <c r="AB10" s="3"/>
      <c r="AC10" s="3"/>
    </row>
    <row r="11" spans="1:33" ht="29.25" customHeight="1" x14ac:dyDescent="0.25">
      <c r="A11" s="234"/>
      <c r="B11" s="39" t="s">
        <v>176</v>
      </c>
      <c r="C11" s="42" t="s">
        <v>2</v>
      </c>
      <c r="D11" s="41" t="s">
        <v>0</v>
      </c>
      <c r="E11" s="43" t="s">
        <v>0</v>
      </c>
      <c r="F11" s="44" t="s">
        <v>0</v>
      </c>
      <c r="G11" s="44" t="s">
        <v>0</v>
      </c>
      <c r="H11" s="44" t="s">
        <v>0</v>
      </c>
      <c r="I11" s="44" t="s">
        <v>0</v>
      </c>
      <c r="J11" s="44" t="s">
        <v>0</v>
      </c>
      <c r="K11" s="45">
        <f t="shared" ref="K11:V11" si="2">K17</f>
        <v>485209</v>
      </c>
      <c r="L11" s="45">
        <f t="shared" si="2"/>
        <v>552604.9</v>
      </c>
      <c r="M11" s="45">
        <f t="shared" si="2"/>
        <v>532530.1</v>
      </c>
      <c r="N11" s="45">
        <f t="shared" si="2"/>
        <v>470304.9</v>
      </c>
      <c r="O11" s="45">
        <f t="shared" si="2"/>
        <v>384802.1</v>
      </c>
      <c r="P11" s="45">
        <f t="shared" si="2"/>
        <v>592258.4</v>
      </c>
      <c r="Q11" s="45">
        <f t="shared" si="2"/>
        <v>1987495.8000000003</v>
      </c>
      <c r="R11" s="46">
        <f t="shared" si="2"/>
        <v>1011019.1</v>
      </c>
      <c r="S11" s="45">
        <f t="shared" si="2"/>
        <v>1151173.6000000001</v>
      </c>
      <c r="T11" s="45">
        <f t="shared" si="2"/>
        <v>942396.5</v>
      </c>
      <c r="U11" s="45">
        <f t="shared" si="2"/>
        <v>942414.7</v>
      </c>
      <c r="V11" s="45">
        <f t="shared" si="2"/>
        <v>890364.7</v>
      </c>
      <c r="W11" s="199">
        <f>SUM(K11:V11)</f>
        <v>9942573.7999999989</v>
      </c>
      <c r="X11" s="7"/>
      <c r="Y11" s="13"/>
      <c r="Z11" s="5"/>
      <c r="AA11" s="14"/>
      <c r="AB11" s="3"/>
      <c r="AC11" s="3"/>
    </row>
    <row r="12" spans="1:33" ht="15.75" customHeight="1" x14ac:dyDescent="0.25">
      <c r="A12" s="234"/>
      <c r="B12" s="39" t="s">
        <v>423</v>
      </c>
      <c r="C12" s="42" t="s">
        <v>2</v>
      </c>
      <c r="D12" s="41" t="s">
        <v>0</v>
      </c>
      <c r="E12" s="43" t="s">
        <v>0</v>
      </c>
      <c r="F12" s="44" t="s">
        <v>0</v>
      </c>
      <c r="G12" s="44" t="s">
        <v>0</v>
      </c>
      <c r="H12" s="44" t="s">
        <v>0</v>
      </c>
      <c r="I12" s="44" t="s">
        <v>0</v>
      </c>
      <c r="J12" s="44" t="s">
        <v>0</v>
      </c>
      <c r="K12" s="45">
        <f t="shared" ref="K12:V12" si="3">K25</f>
        <v>578470</v>
      </c>
      <c r="L12" s="45">
        <f t="shared" si="3"/>
        <v>182523</v>
      </c>
      <c r="M12" s="45">
        <f t="shared" si="3"/>
        <v>50000</v>
      </c>
      <c r="N12" s="46">
        <f t="shared" si="3"/>
        <v>50000</v>
      </c>
      <c r="O12" s="47">
        <f>O25+O19</f>
        <v>60130.399999999994</v>
      </c>
      <c r="P12" s="47">
        <f>P25+P19</f>
        <v>98667</v>
      </c>
      <c r="Q12" s="47">
        <f t="shared" si="3"/>
        <v>132501</v>
      </c>
      <c r="R12" s="47">
        <f t="shared" si="3"/>
        <v>146675.4</v>
      </c>
      <c r="S12" s="166">
        <f t="shared" si="3"/>
        <v>146336.79999999999</v>
      </c>
      <c r="T12" s="47">
        <f t="shared" si="3"/>
        <v>152190.29999999999</v>
      </c>
      <c r="U12" s="47">
        <f t="shared" si="3"/>
        <v>158277.9</v>
      </c>
      <c r="V12" s="47">
        <f t="shared" si="3"/>
        <v>158277.9</v>
      </c>
      <c r="W12" s="199">
        <f>SUM(K12:V12)</f>
        <v>1914049.6999999997</v>
      </c>
      <c r="X12" s="7"/>
      <c r="Y12" s="13"/>
    </row>
    <row r="13" spans="1:33" ht="18" customHeight="1" x14ac:dyDescent="0.25">
      <c r="A13" s="234"/>
      <c r="B13" s="39" t="s">
        <v>178</v>
      </c>
      <c r="C13" s="41" t="s">
        <v>0</v>
      </c>
      <c r="D13" s="41" t="s">
        <v>0</v>
      </c>
      <c r="E13" s="43" t="s">
        <v>0</v>
      </c>
      <c r="F13" s="44" t="s">
        <v>0</v>
      </c>
      <c r="G13" s="44" t="s">
        <v>0</v>
      </c>
      <c r="H13" s="44" t="s">
        <v>0</v>
      </c>
      <c r="I13" s="44" t="s">
        <v>0</v>
      </c>
      <c r="J13" s="44" t="s">
        <v>0</v>
      </c>
      <c r="K13" s="48" t="s">
        <v>0</v>
      </c>
      <c r="L13" s="48" t="s">
        <v>0</v>
      </c>
      <c r="M13" s="48" t="s">
        <v>0</v>
      </c>
      <c r="N13" s="44" t="s">
        <v>0</v>
      </c>
      <c r="O13" s="44" t="s">
        <v>0</v>
      </c>
      <c r="P13" s="44" t="s">
        <v>0</v>
      </c>
      <c r="Q13" s="44" t="s">
        <v>0</v>
      </c>
      <c r="R13" s="44" t="s">
        <v>0</v>
      </c>
      <c r="S13" s="44" t="s">
        <v>0</v>
      </c>
      <c r="T13" s="44" t="s">
        <v>0</v>
      </c>
      <c r="U13" s="44" t="s">
        <v>0</v>
      </c>
      <c r="V13" s="44" t="s">
        <v>0</v>
      </c>
      <c r="W13" s="200" t="s">
        <v>0</v>
      </c>
      <c r="Y13" s="13"/>
    </row>
    <row r="14" spans="1:33" ht="56.25" customHeight="1" x14ac:dyDescent="0.25">
      <c r="A14" s="234"/>
      <c r="B14" s="39"/>
      <c r="C14" s="44" t="s">
        <v>2</v>
      </c>
      <c r="D14" s="49" t="s">
        <v>0</v>
      </c>
      <c r="E14" s="43" t="s">
        <v>0</v>
      </c>
      <c r="F14" s="44" t="s">
        <v>0</v>
      </c>
      <c r="G14" s="40" t="s">
        <v>250</v>
      </c>
      <c r="H14" s="43" t="s">
        <v>0</v>
      </c>
      <c r="I14" s="43" t="s">
        <v>0</v>
      </c>
      <c r="J14" s="43" t="s">
        <v>0</v>
      </c>
      <c r="K14" s="45">
        <f t="shared" ref="K14:V14" si="4">K15+K16</f>
        <v>772030.5</v>
      </c>
      <c r="L14" s="45">
        <f t="shared" si="4"/>
        <v>798121.10000000009</v>
      </c>
      <c r="M14" s="45">
        <f t="shared" si="4"/>
        <v>718389.89999999991</v>
      </c>
      <c r="N14" s="45">
        <f t="shared" si="4"/>
        <v>646615.08000000007</v>
      </c>
      <c r="O14" s="46">
        <f>O15+O16+O19</f>
        <v>551448.49999999988</v>
      </c>
      <c r="P14" s="46">
        <f>P15+P16+P19</f>
        <v>751667.8</v>
      </c>
      <c r="Q14" s="45">
        <f t="shared" si="4"/>
        <v>2165379.8000000003</v>
      </c>
      <c r="R14" s="45">
        <f t="shared" si="4"/>
        <v>1188733</v>
      </c>
      <c r="S14" s="45">
        <f t="shared" si="4"/>
        <v>1309665</v>
      </c>
      <c r="T14" s="45">
        <f t="shared" si="4"/>
        <v>1064681.8999999999</v>
      </c>
      <c r="U14" s="45">
        <f t="shared" si="4"/>
        <v>1067148.5999999999</v>
      </c>
      <c r="V14" s="45">
        <f t="shared" si="4"/>
        <v>1011893.5</v>
      </c>
      <c r="W14" s="199">
        <f>SUM(K14:V14)</f>
        <v>12045774.68</v>
      </c>
    </row>
    <row r="15" spans="1:33" x14ac:dyDescent="0.25">
      <c r="A15" s="234"/>
      <c r="B15" s="39" t="s">
        <v>29</v>
      </c>
      <c r="C15" s="44" t="s">
        <v>2</v>
      </c>
      <c r="D15" s="49" t="s">
        <v>0</v>
      </c>
      <c r="E15" s="43" t="s">
        <v>0</v>
      </c>
      <c r="F15" s="44" t="s">
        <v>0</v>
      </c>
      <c r="G15" s="50" t="s">
        <v>0</v>
      </c>
      <c r="H15" s="43" t="s">
        <v>0</v>
      </c>
      <c r="I15" s="43" t="s">
        <v>0</v>
      </c>
      <c r="J15" s="43" t="s">
        <v>0</v>
      </c>
      <c r="K15" s="45">
        <f>K36+K581</f>
        <v>286821.5</v>
      </c>
      <c r="L15" s="45">
        <f>L36+L581</f>
        <v>245516.2</v>
      </c>
      <c r="M15" s="45">
        <f>M36+M581+4508.3</f>
        <v>185859.79999999996</v>
      </c>
      <c r="N15" s="45">
        <f>N36+N581</f>
        <v>176310.18</v>
      </c>
      <c r="O15" s="45">
        <f>O36+O581</f>
        <v>166256.69999999998</v>
      </c>
      <c r="P15" s="45">
        <f>P36+P581</f>
        <v>159242.4</v>
      </c>
      <c r="Q15" s="45">
        <f>Q36+Q581+Q640</f>
        <v>177884</v>
      </c>
      <c r="R15" s="45">
        <f>R36+R581+R640</f>
        <v>177713.9</v>
      </c>
      <c r="S15" s="45">
        <f>S36+S581+S640+S652</f>
        <v>158491.40000000002</v>
      </c>
      <c r="T15" s="45">
        <f>T36+T581+T640+T652</f>
        <v>122285.40000000001</v>
      </c>
      <c r="U15" s="45">
        <f>U36+U581+U640+U652</f>
        <v>124733.90000000001</v>
      </c>
      <c r="V15" s="45">
        <f>V36+V581+V640+V652</f>
        <v>121528.80000000002</v>
      </c>
      <c r="W15" s="199">
        <f t="shared" ref="W15:W25" si="5">SUM(K15:V15)</f>
        <v>2102644.1799999992</v>
      </c>
      <c r="X15" s="3"/>
    </row>
    <row r="16" spans="1:33" ht="25.5" x14ac:dyDescent="0.25">
      <c r="A16" s="234"/>
      <c r="B16" s="39" t="s">
        <v>424</v>
      </c>
      <c r="C16" s="44" t="s">
        <v>2</v>
      </c>
      <c r="D16" s="49" t="s">
        <v>0</v>
      </c>
      <c r="E16" s="51" t="s">
        <v>0</v>
      </c>
      <c r="F16" s="50" t="s">
        <v>0</v>
      </c>
      <c r="G16" s="50" t="s">
        <v>0</v>
      </c>
      <c r="H16" s="43" t="s">
        <v>0</v>
      </c>
      <c r="I16" s="43" t="s">
        <v>0</v>
      </c>
      <c r="J16" s="43" t="s">
        <v>0</v>
      </c>
      <c r="K16" s="45">
        <f t="shared" ref="K16:V16" si="6">K17</f>
        <v>485209</v>
      </c>
      <c r="L16" s="45">
        <f t="shared" si="6"/>
        <v>552604.9</v>
      </c>
      <c r="M16" s="45">
        <f t="shared" si="6"/>
        <v>532530.1</v>
      </c>
      <c r="N16" s="45">
        <f t="shared" si="6"/>
        <v>470304.9</v>
      </c>
      <c r="O16" s="45">
        <f t="shared" si="6"/>
        <v>384802.1</v>
      </c>
      <c r="P16" s="45">
        <f t="shared" si="6"/>
        <v>592258.4</v>
      </c>
      <c r="Q16" s="45">
        <f t="shared" si="6"/>
        <v>1987495.8000000003</v>
      </c>
      <c r="R16" s="45">
        <f t="shared" si="6"/>
        <v>1011019.1</v>
      </c>
      <c r="S16" s="45">
        <f t="shared" si="6"/>
        <v>1151173.6000000001</v>
      </c>
      <c r="T16" s="45">
        <f t="shared" si="6"/>
        <v>942396.5</v>
      </c>
      <c r="U16" s="45">
        <f t="shared" si="6"/>
        <v>942414.7</v>
      </c>
      <c r="V16" s="45">
        <f t="shared" si="6"/>
        <v>890364.7</v>
      </c>
      <c r="W16" s="199">
        <f t="shared" si="5"/>
        <v>9942573.7999999989</v>
      </c>
    </row>
    <row r="17" spans="1:23" ht="29.25" customHeight="1" x14ac:dyDescent="0.25">
      <c r="A17" s="234"/>
      <c r="B17" s="39" t="s">
        <v>176</v>
      </c>
      <c r="C17" s="44" t="s">
        <v>2</v>
      </c>
      <c r="D17" s="49" t="s">
        <v>0</v>
      </c>
      <c r="E17" s="51" t="s">
        <v>0</v>
      </c>
      <c r="F17" s="50" t="s">
        <v>0</v>
      </c>
      <c r="G17" s="50" t="s">
        <v>0</v>
      </c>
      <c r="H17" s="43" t="s">
        <v>0</v>
      </c>
      <c r="I17" s="43" t="s">
        <v>0</v>
      </c>
      <c r="J17" s="43" t="s">
        <v>0</v>
      </c>
      <c r="K17" s="45">
        <f>K57</f>
        <v>485209</v>
      </c>
      <c r="L17" s="45">
        <f>L57+0</f>
        <v>552604.9</v>
      </c>
      <c r="M17" s="45">
        <f>M57+10519.3</f>
        <v>532530.1</v>
      </c>
      <c r="N17" s="47">
        <f>N59</f>
        <v>470304.9</v>
      </c>
      <c r="O17" s="47">
        <f>O59</f>
        <v>384802.1</v>
      </c>
      <c r="P17" s="47">
        <f>P57</f>
        <v>592258.4</v>
      </c>
      <c r="Q17" s="47">
        <f>Q57+Q641</f>
        <v>1987495.8000000003</v>
      </c>
      <c r="R17" s="47">
        <f>R57+R641</f>
        <v>1011019.1</v>
      </c>
      <c r="S17" s="47">
        <f>S57+S641+S653</f>
        <v>1151173.6000000001</v>
      </c>
      <c r="T17" s="47">
        <f>T57+T641+T653</f>
        <v>942396.5</v>
      </c>
      <c r="U17" s="47">
        <f>U57+U641+U653</f>
        <v>942414.7</v>
      </c>
      <c r="V17" s="47">
        <f>V57+V641+V653</f>
        <v>890364.7</v>
      </c>
      <c r="W17" s="199">
        <f t="shared" si="5"/>
        <v>9942573.7999999989</v>
      </c>
    </row>
    <row r="18" spans="1:23" x14ac:dyDescent="0.25">
      <c r="A18" s="234"/>
      <c r="B18" s="39" t="s">
        <v>425</v>
      </c>
      <c r="C18" s="50" t="s">
        <v>2</v>
      </c>
      <c r="D18" s="49" t="s">
        <v>0</v>
      </c>
      <c r="E18" s="51" t="s">
        <v>0</v>
      </c>
      <c r="F18" s="50" t="s">
        <v>0</v>
      </c>
      <c r="G18" s="50" t="s">
        <v>0</v>
      </c>
      <c r="H18" s="43" t="s">
        <v>0</v>
      </c>
      <c r="I18" s="43" t="s">
        <v>0</v>
      </c>
      <c r="J18" s="43" t="s">
        <v>0</v>
      </c>
      <c r="K18" s="47" t="s">
        <v>59</v>
      </c>
      <c r="L18" s="47" t="s">
        <v>59</v>
      </c>
      <c r="M18" s="47" t="s">
        <v>59</v>
      </c>
      <c r="N18" s="47" t="s">
        <v>59</v>
      </c>
      <c r="O18" s="47" t="s">
        <v>59</v>
      </c>
      <c r="P18" s="47" t="s">
        <v>59</v>
      </c>
      <c r="Q18" s="47" t="s">
        <v>59</v>
      </c>
      <c r="R18" s="47" t="s">
        <v>59</v>
      </c>
      <c r="S18" s="47" t="s">
        <v>59</v>
      </c>
      <c r="T18" s="47" t="s">
        <v>59</v>
      </c>
      <c r="U18" s="47" t="s">
        <v>59</v>
      </c>
      <c r="V18" s="47" t="s">
        <v>59</v>
      </c>
      <c r="W18" s="199">
        <f t="shared" si="5"/>
        <v>0</v>
      </c>
    </row>
    <row r="19" spans="1:23" ht="25.5" x14ac:dyDescent="0.25">
      <c r="A19" s="234"/>
      <c r="B19" s="39" t="s">
        <v>423</v>
      </c>
      <c r="C19" s="50" t="s">
        <v>2</v>
      </c>
      <c r="D19" s="49" t="s">
        <v>0</v>
      </c>
      <c r="E19" s="51" t="s">
        <v>0</v>
      </c>
      <c r="F19" s="50" t="s">
        <v>0</v>
      </c>
      <c r="G19" s="50" t="s">
        <v>0</v>
      </c>
      <c r="H19" s="43" t="s">
        <v>0</v>
      </c>
      <c r="I19" s="43" t="s">
        <v>0</v>
      </c>
      <c r="J19" s="43" t="s">
        <v>0</v>
      </c>
      <c r="K19" s="47" t="s">
        <v>59</v>
      </c>
      <c r="L19" s="47" t="s">
        <v>59</v>
      </c>
      <c r="M19" s="47" t="s">
        <v>59</v>
      </c>
      <c r="N19" s="47" t="s">
        <v>59</v>
      </c>
      <c r="O19" s="47">
        <f>O634+O635</f>
        <v>389.7</v>
      </c>
      <c r="P19" s="47">
        <f>P580</f>
        <v>167</v>
      </c>
      <c r="Q19" s="47" t="s">
        <v>59</v>
      </c>
      <c r="R19" s="47" t="s">
        <v>59</v>
      </c>
      <c r="S19" s="47" t="s">
        <v>59</v>
      </c>
      <c r="T19" s="47" t="s">
        <v>59</v>
      </c>
      <c r="U19" s="47" t="s">
        <v>59</v>
      </c>
      <c r="V19" s="47" t="s">
        <v>59</v>
      </c>
      <c r="W19" s="199">
        <f t="shared" si="5"/>
        <v>556.70000000000005</v>
      </c>
    </row>
    <row r="20" spans="1:23" ht="53.25" customHeight="1" x14ac:dyDescent="0.25">
      <c r="A20" s="234"/>
      <c r="B20" s="39"/>
      <c r="C20" s="44" t="s">
        <v>2</v>
      </c>
      <c r="D20" s="49" t="s">
        <v>0</v>
      </c>
      <c r="E20" s="43" t="s">
        <v>0</v>
      </c>
      <c r="F20" s="44" t="s">
        <v>0</v>
      </c>
      <c r="G20" s="40" t="s">
        <v>250</v>
      </c>
      <c r="H20" s="43" t="s">
        <v>0</v>
      </c>
      <c r="I20" s="43" t="s">
        <v>0</v>
      </c>
      <c r="J20" s="43" t="s">
        <v>0</v>
      </c>
      <c r="K20" s="45">
        <f>K25</f>
        <v>578470</v>
      </c>
      <c r="L20" s="45">
        <f>L25</f>
        <v>182523</v>
      </c>
      <c r="M20" s="45">
        <f>M25</f>
        <v>50000</v>
      </c>
      <c r="N20" s="45">
        <f t="shared" ref="N20:V20" si="7">N21+N22</f>
        <v>61521.9</v>
      </c>
      <c r="O20" s="45">
        <f t="shared" si="7"/>
        <v>71715.099999999991</v>
      </c>
      <c r="P20" s="45">
        <f t="shared" si="7"/>
        <v>110126.39999999999</v>
      </c>
      <c r="Q20" s="45">
        <f t="shared" si="7"/>
        <v>144585.79999999999</v>
      </c>
      <c r="R20" s="45">
        <f t="shared" si="7"/>
        <v>159114.29999999999</v>
      </c>
      <c r="S20" s="45">
        <f t="shared" si="7"/>
        <v>161700.09999999998</v>
      </c>
      <c r="T20" s="45">
        <f t="shared" si="7"/>
        <v>163748</v>
      </c>
      <c r="U20" s="45">
        <f t="shared" si="7"/>
        <v>170013.3</v>
      </c>
      <c r="V20" s="45">
        <f t="shared" si="7"/>
        <v>170013.3</v>
      </c>
      <c r="W20" s="199">
        <f t="shared" si="5"/>
        <v>2023531.2000000002</v>
      </c>
    </row>
    <row r="21" spans="1:23" x14ac:dyDescent="0.25">
      <c r="A21" s="234"/>
      <c r="B21" s="39" t="s">
        <v>29</v>
      </c>
      <c r="C21" s="44" t="s">
        <v>2</v>
      </c>
      <c r="D21" s="49" t="s">
        <v>0</v>
      </c>
      <c r="E21" s="43" t="s">
        <v>0</v>
      </c>
      <c r="F21" s="44" t="s">
        <v>0</v>
      </c>
      <c r="G21" s="50" t="s">
        <v>0</v>
      </c>
      <c r="H21" s="43"/>
      <c r="I21" s="43"/>
      <c r="J21" s="43"/>
      <c r="K21" s="47" t="s">
        <v>59</v>
      </c>
      <c r="L21" s="47" t="str">
        <f t="shared" ref="L21:V21" si="8">L395</f>
        <v>-</v>
      </c>
      <c r="M21" s="46" t="str">
        <f t="shared" si="8"/>
        <v>-</v>
      </c>
      <c r="N21" s="45">
        <f t="shared" si="8"/>
        <v>11521.9</v>
      </c>
      <c r="O21" s="45">
        <f t="shared" si="8"/>
        <v>11974.4</v>
      </c>
      <c r="P21" s="45">
        <f t="shared" si="8"/>
        <v>11626.4</v>
      </c>
      <c r="Q21" s="45">
        <f>Q395</f>
        <v>12084.8</v>
      </c>
      <c r="R21" s="45">
        <f>R395</f>
        <v>12438.9</v>
      </c>
      <c r="S21" s="45">
        <f>S395</f>
        <v>15363.3</v>
      </c>
      <c r="T21" s="45">
        <f t="shared" si="8"/>
        <v>11557.7</v>
      </c>
      <c r="U21" s="45">
        <f t="shared" si="8"/>
        <v>11735.4</v>
      </c>
      <c r="V21" s="45">
        <f t="shared" si="8"/>
        <v>11735.4</v>
      </c>
      <c r="W21" s="199">
        <f t="shared" si="5"/>
        <v>110038.19999999998</v>
      </c>
    </row>
    <row r="22" spans="1:23" ht="25.5" x14ac:dyDescent="0.25">
      <c r="A22" s="234"/>
      <c r="B22" s="39" t="s">
        <v>424</v>
      </c>
      <c r="C22" s="44" t="s">
        <v>2</v>
      </c>
      <c r="D22" s="49" t="s">
        <v>0</v>
      </c>
      <c r="E22" s="51" t="s">
        <v>0</v>
      </c>
      <c r="F22" s="50" t="s">
        <v>0</v>
      </c>
      <c r="G22" s="50" t="s">
        <v>0</v>
      </c>
      <c r="H22" s="43" t="s">
        <v>0</v>
      </c>
      <c r="I22" s="43" t="s">
        <v>0</v>
      </c>
      <c r="J22" s="43" t="s">
        <v>0</v>
      </c>
      <c r="K22" s="47">
        <f>K25</f>
        <v>578470</v>
      </c>
      <c r="L22" s="47">
        <f t="shared" ref="L22:V22" si="9">L25</f>
        <v>182523</v>
      </c>
      <c r="M22" s="47">
        <f t="shared" si="9"/>
        <v>50000</v>
      </c>
      <c r="N22" s="47">
        <f t="shared" si="9"/>
        <v>50000</v>
      </c>
      <c r="O22" s="47">
        <f t="shared" si="9"/>
        <v>59740.7</v>
      </c>
      <c r="P22" s="47">
        <f t="shared" si="9"/>
        <v>98500</v>
      </c>
      <c r="Q22" s="47">
        <f>Q25</f>
        <v>132501</v>
      </c>
      <c r="R22" s="47">
        <f>R25</f>
        <v>146675.4</v>
      </c>
      <c r="S22" s="47">
        <f>S25</f>
        <v>146336.79999999999</v>
      </c>
      <c r="T22" s="47">
        <f t="shared" si="9"/>
        <v>152190.29999999999</v>
      </c>
      <c r="U22" s="47">
        <f t="shared" si="9"/>
        <v>158277.9</v>
      </c>
      <c r="V22" s="47">
        <f t="shared" si="9"/>
        <v>158277.9</v>
      </c>
      <c r="W22" s="199">
        <f t="shared" si="5"/>
        <v>1913492.9999999998</v>
      </c>
    </row>
    <row r="23" spans="1:23" ht="25.5" x14ac:dyDescent="0.25">
      <c r="A23" s="234"/>
      <c r="B23" s="52" t="s">
        <v>176</v>
      </c>
      <c r="C23" s="40" t="s">
        <v>2</v>
      </c>
      <c r="D23" s="41" t="s">
        <v>0</v>
      </c>
      <c r="E23" s="53" t="s">
        <v>0</v>
      </c>
      <c r="F23" s="40" t="s">
        <v>0</v>
      </c>
      <c r="G23" s="40" t="s">
        <v>0</v>
      </c>
      <c r="H23" s="53" t="s">
        <v>0</v>
      </c>
      <c r="I23" s="53" t="s">
        <v>0</v>
      </c>
      <c r="J23" s="53" t="s">
        <v>0</v>
      </c>
      <c r="K23" s="54" t="s">
        <v>59</v>
      </c>
      <c r="L23" s="54" t="s">
        <v>59</v>
      </c>
      <c r="M23" s="54" t="s">
        <v>59</v>
      </c>
      <c r="N23" s="54" t="s">
        <v>59</v>
      </c>
      <c r="O23" s="54" t="s">
        <v>59</v>
      </c>
      <c r="P23" s="54" t="s">
        <v>59</v>
      </c>
      <c r="Q23" s="54" t="s">
        <v>59</v>
      </c>
      <c r="R23" s="54" t="s">
        <v>59</v>
      </c>
      <c r="S23" s="54" t="s">
        <v>59</v>
      </c>
      <c r="T23" s="54" t="s">
        <v>59</v>
      </c>
      <c r="U23" s="54" t="s">
        <v>59</v>
      </c>
      <c r="V23" s="54" t="s">
        <v>59</v>
      </c>
      <c r="W23" s="199">
        <f t="shared" si="5"/>
        <v>0</v>
      </c>
    </row>
    <row r="24" spans="1:23" x14ac:dyDescent="0.25">
      <c r="A24" s="234"/>
      <c r="B24" s="52" t="s">
        <v>425</v>
      </c>
      <c r="C24" s="40" t="s">
        <v>2</v>
      </c>
      <c r="D24" s="41" t="s">
        <v>0</v>
      </c>
      <c r="E24" s="53" t="s">
        <v>0</v>
      </c>
      <c r="F24" s="40" t="s">
        <v>0</v>
      </c>
      <c r="G24" s="40" t="s">
        <v>0</v>
      </c>
      <c r="H24" s="53" t="s">
        <v>0</v>
      </c>
      <c r="I24" s="53" t="s">
        <v>0</v>
      </c>
      <c r="J24" s="53" t="s">
        <v>0</v>
      </c>
      <c r="K24" s="54" t="s">
        <v>59</v>
      </c>
      <c r="L24" s="54" t="s">
        <v>59</v>
      </c>
      <c r="M24" s="54" t="s">
        <v>59</v>
      </c>
      <c r="N24" s="54" t="s">
        <v>59</v>
      </c>
      <c r="O24" s="54" t="s">
        <v>59</v>
      </c>
      <c r="P24" s="54" t="s">
        <v>59</v>
      </c>
      <c r="Q24" s="54" t="s">
        <v>59</v>
      </c>
      <c r="R24" s="54" t="s">
        <v>59</v>
      </c>
      <c r="S24" s="54" t="s">
        <v>59</v>
      </c>
      <c r="T24" s="54" t="s">
        <v>59</v>
      </c>
      <c r="U24" s="54" t="s">
        <v>59</v>
      </c>
      <c r="V24" s="54" t="s">
        <v>59</v>
      </c>
      <c r="W24" s="199">
        <f t="shared" si="5"/>
        <v>0</v>
      </c>
    </row>
    <row r="25" spans="1:23" ht="25.5" x14ac:dyDescent="0.25">
      <c r="A25" s="235"/>
      <c r="B25" s="55" t="s">
        <v>423</v>
      </c>
      <c r="C25" s="40" t="s">
        <v>2</v>
      </c>
      <c r="D25" s="41" t="s">
        <v>0</v>
      </c>
      <c r="E25" s="53" t="s">
        <v>0</v>
      </c>
      <c r="F25" s="40" t="s">
        <v>0</v>
      </c>
      <c r="G25" s="40" t="s">
        <v>0</v>
      </c>
      <c r="H25" s="53" t="s">
        <v>0</v>
      </c>
      <c r="I25" s="53" t="s">
        <v>0</v>
      </c>
      <c r="J25" s="53" t="s">
        <v>0</v>
      </c>
      <c r="K25" s="54">
        <f>K396</f>
        <v>578470</v>
      </c>
      <c r="L25" s="54">
        <f t="shared" ref="L25:V25" si="10">L396</f>
        <v>182523</v>
      </c>
      <c r="M25" s="54">
        <f t="shared" si="10"/>
        <v>50000</v>
      </c>
      <c r="N25" s="54">
        <f t="shared" si="10"/>
        <v>50000</v>
      </c>
      <c r="O25" s="54">
        <f>O396</f>
        <v>59740.7</v>
      </c>
      <c r="P25" s="54">
        <f t="shared" si="10"/>
        <v>98500</v>
      </c>
      <c r="Q25" s="54">
        <f t="shared" si="10"/>
        <v>132501</v>
      </c>
      <c r="R25" s="54">
        <f t="shared" si="10"/>
        <v>146675.4</v>
      </c>
      <c r="S25" s="54">
        <f t="shared" si="10"/>
        <v>146336.79999999999</v>
      </c>
      <c r="T25" s="54">
        <f t="shared" si="10"/>
        <v>152190.29999999999</v>
      </c>
      <c r="U25" s="54">
        <f t="shared" si="10"/>
        <v>158277.9</v>
      </c>
      <c r="V25" s="54">
        <f t="shared" si="10"/>
        <v>158277.9</v>
      </c>
      <c r="W25" s="199">
        <f t="shared" si="5"/>
        <v>1913492.9999999998</v>
      </c>
    </row>
    <row r="26" spans="1:23" ht="56.25" customHeight="1" x14ac:dyDescent="0.25">
      <c r="A26" s="56" t="s">
        <v>30</v>
      </c>
      <c r="B26" s="52" t="s">
        <v>296</v>
      </c>
      <c r="C26" s="40" t="s">
        <v>279</v>
      </c>
      <c r="D26" s="41" t="s">
        <v>0</v>
      </c>
      <c r="E26" s="40" t="s">
        <v>33</v>
      </c>
      <c r="F26" s="40" t="s">
        <v>0</v>
      </c>
      <c r="G26" s="40" t="s">
        <v>250</v>
      </c>
      <c r="H26" s="40" t="s">
        <v>0</v>
      </c>
      <c r="I26" s="40" t="s">
        <v>0</v>
      </c>
      <c r="J26" s="40" t="s">
        <v>0</v>
      </c>
      <c r="K26" s="57">
        <v>1088.9000000000001</v>
      </c>
      <c r="L26" s="57">
        <v>1085.2</v>
      </c>
      <c r="M26" s="57">
        <v>1081</v>
      </c>
      <c r="N26" s="57">
        <v>1077.3</v>
      </c>
      <c r="O26" s="57">
        <v>1069.0999999999999</v>
      </c>
      <c r="P26" s="57">
        <v>1062.3</v>
      </c>
      <c r="Q26" s="57">
        <v>1056.5999999999999</v>
      </c>
      <c r="R26" s="57">
        <v>1048.5</v>
      </c>
      <c r="S26" s="57">
        <v>1039.4000000000001</v>
      </c>
      <c r="T26" s="57">
        <v>1031.8</v>
      </c>
      <c r="U26" s="57">
        <v>1025.2</v>
      </c>
      <c r="V26" s="40">
        <v>1019.9</v>
      </c>
      <c r="W26" s="170" t="s">
        <v>0</v>
      </c>
    </row>
    <row r="27" spans="1:23" ht="136.5" customHeight="1" x14ac:dyDescent="0.25">
      <c r="A27" s="56" t="s">
        <v>31</v>
      </c>
      <c r="B27" s="52" t="s">
        <v>574</v>
      </c>
      <c r="C27" s="40" t="s">
        <v>27</v>
      </c>
      <c r="D27" s="41" t="s">
        <v>0</v>
      </c>
      <c r="E27" s="40" t="s">
        <v>613</v>
      </c>
      <c r="F27" s="40" t="s">
        <v>0</v>
      </c>
      <c r="G27" s="40" t="s">
        <v>250</v>
      </c>
      <c r="H27" s="53" t="s">
        <v>0</v>
      </c>
      <c r="I27" s="53" t="s">
        <v>0</v>
      </c>
      <c r="J27" s="53" t="s">
        <v>0</v>
      </c>
      <c r="K27" s="53">
        <v>10</v>
      </c>
      <c r="L27" s="53">
        <v>10.4</v>
      </c>
      <c r="M27" s="53">
        <v>10.4</v>
      </c>
      <c r="N27" s="53">
        <v>10.1</v>
      </c>
      <c r="O27" s="53">
        <v>10.4</v>
      </c>
      <c r="P27" s="53">
        <v>10.199999999999999</v>
      </c>
      <c r="Q27" s="58">
        <v>9</v>
      </c>
      <c r="R27" s="58">
        <v>9.3000000000000007</v>
      </c>
      <c r="S27" s="53">
        <v>9</v>
      </c>
      <c r="T27" s="53">
        <v>8.9</v>
      </c>
      <c r="U27" s="53">
        <v>8.9</v>
      </c>
      <c r="V27" s="40">
        <v>8.6999999999999993</v>
      </c>
      <c r="W27" s="170" t="s">
        <v>0</v>
      </c>
    </row>
    <row r="28" spans="1:23" ht="192.75" customHeight="1" x14ac:dyDescent="0.25">
      <c r="A28" s="56" t="s">
        <v>35</v>
      </c>
      <c r="B28" s="52" t="s">
        <v>297</v>
      </c>
      <c r="C28" s="40" t="s">
        <v>27</v>
      </c>
      <c r="D28" s="41" t="s">
        <v>0</v>
      </c>
      <c r="E28" s="40" t="s">
        <v>662</v>
      </c>
      <c r="F28" s="40" t="s">
        <v>0</v>
      </c>
      <c r="G28" s="40" t="s">
        <v>250</v>
      </c>
      <c r="H28" s="53" t="s">
        <v>0</v>
      </c>
      <c r="I28" s="53" t="s">
        <v>0</v>
      </c>
      <c r="J28" s="53" t="s">
        <v>0</v>
      </c>
      <c r="K28" s="53">
        <v>1.9</v>
      </c>
      <c r="L28" s="53">
        <v>2.2999999999999998</v>
      </c>
      <c r="M28" s="53">
        <v>1.8</v>
      </c>
      <c r="N28" s="53">
        <v>1.8</v>
      </c>
      <c r="O28" s="53">
        <v>1.5</v>
      </c>
      <c r="P28" s="53">
        <v>1.5</v>
      </c>
      <c r="Q28" s="53">
        <v>1.5</v>
      </c>
      <c r="R28" s="59">
        <v>1.5</v>
      </c>
      <c r="S28" s="53">
        <v>1.5</v>
      </c>
      <c r="T28" s="58">
        <v>1.5</v>
      </c>
      <c r="U28" s="53">
        <v>1.5</v>
      </c>
      <c r="V28" s="40">
        <v>1.5</v>
      </c>
      <c r="W28" s="170" t="s">
        <v>0</v>
      </c>
    </row>
    <row r="29" spans="1:23" ht="167.25" customHeight="1" x14ac:dyDescent="0.25">
      <c r="A29" s="56" t="s">
        <v>36</v>
      </c>
      <c r="B29" s="52" t="s">
        <v>566</v>
      </c>
      <c r="C29" s="40" t="s">
        <v>27</v>
      </c>
      <c r="D29" s="41" t="s">
        <v>0</v>
      </c>
      <c r="E29" s="40" t="s">
        <v>622</v>
      </c>
      <c r="F29" s="40" t="s">
        <v>0</v>
      </c>
      <c r="G29" s="40" t="s">
        <v>250</v>
      </c>
      <c r="H29" s="53" t="s">
        <v>0</v>
      </c>
      <c r="I29" s="53" t="s">
        <v>0</v>
      </c>
      <c r="J29" s="53" t="s">
        <v>0</v>
      </c>
      <c r="K29" s="53" t="s">
        <v>0</v>
      </c>
      <c r="L29" s="53" t="s">
        <v>0</v>
      </c>
      <c r="M29" s="53" t="s">
        <v>0</v>
      </c>
      <c r="N29" s="59">
        <v>10.7</v>
      </c>
      <c r="O29" s="59">
        <v>10.199999999999999</v>
      </c>
      <c r="P29" s="59">
        <v>10.199999999999999</v>
      </c>
      <c r="Q29" s="59">
        <v>10.199999999999999</v>
      </c>
      <c r="R29" s="59">
        <v>10.199999999999999</v>
      </c>
      <c r="S29" s="59">
        <v>10.199999999999999</v>
      </c>
      <c r="T29" s="59">
        <v>10.199999999999999</v>
      </c>
      <c r="U29" s="59">
        <v>10.199999999999999</v>
      </c>
      <c r="V29" s="40">
        <v>10.199999999999999</v>
      </c>
      <c r="W29" s="170" t="s">
        <v>0</v>
      </c>
    </row>
    <row r="30" spans="1:23" ht="147.75" customHeight="1" x14ac:dyDescent="0.25">
      <c r="A30" s="56" t="s">
        <v>179</v>
      </c>
      <c r="B30" s="52" t="s">
        <v>578</v>
      </c>
      <c r="C30" s="40" t="s">
        <v>27</v>
      </c>
      <c r="D30" s="41" t="s">
        <v>0</v>
      </c>
      <c r="E30" s="40" t="s">
        <v>623</v>
      </c>
      <c r="F30" s="40" t="s">
        <v>0</v>
      </c>
      <c r="G30" s="40" t="s">
        <v>250</v>
      </c>
      <c r="H30" s="53" t="s">
        <v>0</v>
      </c>
      <c r="I30" s="53" t="s">
        <v>0</v>
      </c>
      <c r="J30" s="53" t="s">
        <v>0</v>
      </c>
      <c r="K30" s="53" t="s">
        <v>0</v>
      </c>
      <c r="L30" s="53" t="s">
        <v>0</v>
      </c>
      <c r="M30" s="53" t="s">
        <v>0</v>
      </c>
      <c r="N30" s="53" t="s">
        <v>0</v>
      </c>
      <c r="O30" s="59">
        <v>14.8</v>
      </c>
      <c r="P30" s="59">
        <v>14.5</v>
      </c>
      <c r="Q30" s="59">
        <v>12.8</v>
      </c>
      <c r="R30" s="59">
        <v>12.3</v>
      </c>
      <c r="S30" s="59">
        <v>11.6</v>
      </c>
      <c r="T30" s="59">
        <v>10.6</v>
      </c>
      <c r="U30" s="59">
        <v>9.8000000000000007</v>
      </c>
      <c r="V30" s="40">
        <v>9.8000000000000007</v>
      </c>
      <c r="W30" s="170" t="s">
        <v>0</v>
      </c>
    </row>
    <row r="31" spans="1:23" ht="178.5" customHeight="1" x14ac:dyDescent="0.25">
      <c r="A31" s="56" t="s">
        <v>562</v>
      </c>
      <c r="B31" s="52" t="s">
        <v>298</v>
      </c>
      <c r="C31" s="40" t="s">
        <v>27</v>
      </c>
      <c r="D31" s="41" t="s">
        <v>0</v>
      </c>
      <c r="E31" s="40" t="s">
        <v>624</v>
      </c>
      <c r="F31" s="40" t="s">
        <v>0</v>
      </c>
      <c r="G31" s="40" t="s">
        <v>250</v>
      </c>
      <c r="H31" s="40" t="s">
        <v>0</v>
      </c>
      <c r="I31" s="40" t="s">
        <v>0</v>
      </c>
      <c r="J31" s="40" t="s">
        <v>0</v>
      </c>
      <c r="K31" s="40">
        <v>18</v>
      </c>
      <c r="L31" s="40">
        <v>20.399999999999999</v>
      </c>
      <c r="M31" s="40">
        <v>21.1</v>
      </c>
      <c r="N31" s="40">
        <v>20.2</v>
      </c>
      <c r="O31" s="40">
        <v>20.7</v>
      </c>
      <c r="P31" s="40">
        <v>21.5</v>
      </c>
      <c r="Q31" s="40">
        <v>22.1</v>
      </c>
      <c r="R31" s="40">
        <v>20</v>
      </c>
      <c r="S31" s="40">
        <v>18</v>
      </c>
      <c r="T31" s="40">
        <v>16.7</v>
      </c>
      <c r="U31" s="60">
        <v>15.4</v>
      </c>
      <c r="V31" s="40">
        <v>14.3</v>
      </c>
      <c r="W31" s="170" t="s">
        <v>0</v>
      </c>
    </row>
    <row r="32" spans="1:23" ht="104.25" customHeight="1" x14ac:dyDescent="0.25">
      <c r="A32" s="56" t="s">
        <v>576</v>
      </c>
      <c r="B32" s="52" t="s">
        <v>299</v>
      </c>
      <c r="C32" s="40" t="s">
        <v>27</v>
      </c>
      <c r="D32" s="41" t="s">
        <v>0</v>
      </c>
      <c r="E32" s="40" t="s">
        <v>625</v>
      </c>
      <c r="F32" s="40"/>
      <c r="G32" s="40" t="s">
        <v>250</v>
      </c>
      <c r="H32" s="40"/>
      <c r="I32" s="40"/>
      <c r="J32" s="40"/>
      <c r="K32" s="40">
        <v>1.5</v>
      </c>
      <c r="L32" s="40">
        <v>1.4</v>
      </c>
      <c r="M32" s="40">
        <v>1.4</v>
      </c>
      <c r="N32" s="40">
        <v>1.4</v>
      </c>
      <c r="O32" s="40">
        <v>1.4</v>
      </c>
      <c r="P32" s="40">
        <v>1.4</v>
      </c>
      <c r="Q32" s="40">
        <v>1.3</v>
      </c>
      <c r="R32" s="40">
        <v>1.3</v>
      </c>
      <c r="S32" s="40">
        <v>1.3</v>
      </c>
      <c r="T32" s="40">
        <v>1.3</v>
      </c>
      <c r="U32" s="40">
        <v>1.3</v>
      </c>
      <c r="V32" s="40">
        <v>1.3</v>
      </c>
      <c r="W32" s="170" t="s">
        <v>0</v>
      </c>
    </row>
    <row r="33" spans="1:25" ht="57" customHeight="1" x14ac:dyDescent="0.25">
      <c r="A33" s="61"/>
      <c r="B33" s="39" t="s">
        <v>742</v>
      </c>
      <c r="C33" s="42" t="s">
        <v>0</v>
      </c>
      <c r="D33" s="49" t="s">
        <v>0</v>
      </c>
      <c r="E33" s="44" t="s">
        <v>0</v>
      </c>
      <c r="F33" s="44" t="s">
        <v>0</v>
      </c>
      <c r="G33" s="44" t="s">
        <v>0</v>
      </c>
      <c r="H33" s="44" t="s">
        <v>0</v>
      </c>
      <c r="I33" s="44" t="s">
        <v>0</v>
      </c>
      <c r="J33" s="44" t="s">
        <v>0</v>
      </c>
      <c r="K33" s="40" t="s">
        <v>0</v>
      </c>
      <c r="L33" s="44" t="s">
        <v>0</v>
      </c>
      <c r="M33" s="44" t="s">
        <v>0</v>
      </c>
      <c r="N33" s="44" t="s">
        <v>0</v>
      </c>
      <c r="O33" s="44" t="s">
        <v>0</v>
      </c>
      <c r="P33" s="44" t="s">
        <v>0</v>
      </c>
      <c r="Q33" s="44" t="s">
        <v>0</v>
      </c>
      <c r="R33" s="44" t="s">
        <v>0</v>
      </c>
      <c r="S33" s="44" t="s">
        <v>0</v>
      </c>
      <c r="T33" s="44" t="s">
        <v>0</v>
      </c>
      <c r="U33" s="44" t="s">
        <v>0</v>
      </c>
      <c r="V33" s="44" t="s">
        <v>0</v>
      </c>
      <c r="W33" s="170" t="s">
        <v>0</v>
      </c>
    </row>
    <row r="34" spans="1:25" ht="60" customHeight="1" x14ac:dyDescent="0.25">
      <c r="A34" s="237" t="s">
        <v>47</v>
      </c>
      <c r="B34" s="39" t="s">
        <v>280</v>
      </c>
      <c r="C34" s="44" t="s">
        <v>0</v>
      </c>
      <c r="D34" s="63">
        <v>1</v>
      </c>
      <c r="E34" s="51" t="s">
        <v>0</v>
      </c>
      <c r="F34" s="50" t="s">
        <v>743</v>
      </c>
      <c r="G34" s="40" t="s">
        <v>250</v>
      </c>
      <c r="H34" s="51" t="s">
        <v>0</v>
      </c>
      <c r="I34" s="51" t="s">
        <v>0</v>
      </c>
      <c r="J34" s="51" t="s">
        <v>0</v>
      </c>
      <c r="K34" s="50" t="s">
        <v>0</v>
      </c>
      <c r="L34" s="44" t="s">
        <v>0</v>
      </c>
      <c r="M34" s="44" t="s">
        <v>0</v>
      </c>
      <c r="N34" s="44" t="s">
        <v>0</v>
      </c>
      <c r="O34" s="44" t="s">
        <v>0</v>
      </c>
      <c r="P34" s="44" t="s">
        <v>0</v>
      </c>
      <c r="Q34" s="44" t="s">
        <v>0</v>
      </c>
      <c r="R34" s="44" t="s">
        <v>0</v>
      </c>
      <c r="S34" s="44" t="s">
        <v>0</v>
      </c>
      <c r="T34" s="44" t="s">
        <v>0</v>
      </c>
      <c r="U34" s="44" t="s">
        <v>0</v>
      </c>
      <c r="V34" s="44" t="s">
        <v>0</v>
      </c>
      <c r="W34" s="170" t="s">
        <v>0</v>
      </c>
    </row>
    <row r="35" spans="1:25" ht="25.5" x14ac:dyDescent="0.25">
      <c r="A35" s="239"/>
      <c r="B35" s="65" t="s">
        <v>426</v>
      </c>
      <c r="C35" s="40" t="s">
        <v>2</v>
      </c>
      <c r="D35" s="53" t="s">
        <v>0</v>
      </c>
      <c r="E35" s="53" t="s">
        <v>0</v>
      </c>
      <c r="F35" s="40" t="s">
        <v>0</v>
      </c>
      <c r="G35" s="53" t="s">
        <v>0</v>
      </c>
      <c r="H35" s="51" t="s">
        <v>0</v>
      </c>
      <c r="I35" s="51" t="s">
        <v>0</v>
      </c>
      <c r="J35" s="51" t="s">
        <v>0</v>
      </c>
      <c r="K35" s="47">
        <f>K36+K57</f>
        <v>550263</v>
      </c>
      <c r="L35" s="47">
        <f>L36+L57</f>
        <v>585136.20000000007</v>
      </c>
      <c r="M35" s="47">
        <f>M36+M57</f>
        <v>530030.69999999995</v>
      </c>
      <c r="N35" s="47">
        <f>N36+N59</f>
        <v>485236.5</v>
      </c>
      <c r="O35" s="47">
        <f>O36+O59</f>
        <v>398431.1</v>
      </c>
      <c r="P35" s="47">
        <f t="shared" ref="P35:V35" si="11">P36+P57</f>
        <v>608109.30000000005</v>
      </c>
      <c r="Q35" s="47">
        <f t="shared" si="11"/>
        <v>2002660.4000000004</v>
      </c>
      <c r="R35" s="47">
        <f t="shared" si="11"/>
        <v>1010470.6</v>
      </c>
      <c r="S35" s="47">
        <f t="shared" si="11"/>
        <v>1176086.5</v>
      </c>
      <c r="T35" s="47">
        <f t="shared" si="11"/>
        <v>961296.9</v>
      </c>
      <c r="U35" s="47">
        <f t="shared" si="11"/>
        <v>961685.9</v>
      </c>
      <c r="V35" s="47">
        <f t="shared" si="11"/>
        <v>906430.8</v>
      </c>
      <c r="W35" s="199">
        <f>SUM(K35:V35)</f>
        <v>10175837.900000002</v>
      </c>
      <c r="X35" s="3"/>
    </row>
    <row r="36" spans="1:25" ht="29.25" customHeight="1" x14ac:dyDescent="0.25">
      <c r="A36" s="239"/>
      <c r="B36" s="52" t="s">
        <v>174</v>
      </c>
      <c r="C36" s="40" t="s">
        <v>2</v>
      </c>
      <c r="D36" s="59" t="s">
        <v>0</v>
      </c>
      <c r="E36" s="53" t="s">
        <v>0</v>
      </c>
      <c r="F36" s="40" t="s">
        <v>0</v>
      </c>
      <c r="G36" s="53" t="s">
        <v>0</v>
      </c>
      <c r="H36" s="40" t="s">
        <v>0</v>
      </c>
      <c r="I36" s="40" t="s">
        <v>0</v>
      </c>
      <c r="J36" s="53" t="s">
        <v>0</v>
      </c>
      <c r="K36" s="54">
        <f>K37+0+K43+K44+K45</f>
        <v>65054</v>
      </c>
      <c r="L36" s="54">
        <f>L37+L40+L43+L44</f>
        <v>32531.3</v>
      </c>
      <c r="M36" s="54">
        <f>M38+M39+M42</f>
        <v>8019.9000000000005</v>
      </c>
      <c r="N36" s="54">
        <f>N38+N39+N42+N41</f>
        <v>14931.6</v>
      </c>
      <c r="O36" s="54">
        <f>O38+O39</f>
        <v>13629</v>
      </c>
      <c r="P36" s="54">
        <f>P38+P39+P47+P48</f>
        <v>15850.9</v>
      </c>
      <c r="Q36" s="54">
        <f>Q38+Q39+Q46+Q47+Q48+Q49+Q50+Q51+Q53</f>
        <v>30204.6</v>
      </c>
      <c r="R36" s="54">
        <f>R38+R39+R46+R47+R48+R49+R51</f>
        <v>27651.499999999996</v>
      </c>
      <c r="S36" s="54">
        <f>S38+S39+S46+S47+S48+S49+S54+S55+S56</f>
        <v>25349.699999999997</v>
      </c>
      <c r="T36" s="54">
        <f>T38+T39+T46+T47+T48+T49+T51+T52+T56</f>
        <v>19355.399999999998</v>
      </c>
      <c r="U36" s="54">
        <f>U38+U39+U40+U41+U42+U43+U44+U45+U46+U47+U48+U52+U56</f>
        <v>19744.399999999998</v>
      </c>
      <c r="V36" s="54">
        <f>V38+V39+V40+V41+V42+V43+V44+V45+V46+V47+V48+V52</f>
        <v>16539.3</v>
      </c>
      <c r="W36" s="199">
        <f t="shared" ref="W36:W71" si="12">SUM(K36:V36)</f>
        <v>288861.59999999998</v>
      </c>
      <c r="X36" s="3"/>
      <c r="Y36" s="3"/>
    </row>
    <row r="37" spans="1:25" x14ac:dyDescent="0.25">
      <c r="A37" s="239"/>
      <c r="B37" s="230"/>
      <c r="C37" s="40" t="s">
        <v>2</v>
      </c>
      <c r="D37" s="59" t="s">
        <v>0</v>
      </c>
      <c r="E37" s="53" t="s">
        <v>0</v>
      </c>
      <c r="F37" s="40" t="s">
        <v>0</v>
      </c>
      <c r="G37" s="53" t="s">
        <v>0</v>
      </c>
      <c r="H37" s="66" t="s">
        <v>156</v>
      </c>
      <c r="I37" s="53" t="s">
        <v>58</v>
      </c>
      <c r="J37" s="53" t="s">
        <v>0</v>
      </c>
      <c r="K37" s="67">
        <f>K92+K145</f>
        <v>60902.9</v>
      </c>
      <c r="L37" s="67">
        <f>L92+L145</f>
        <v>29061.399999999998</v>
      </c>
      <c r="M37" s="54" t="s">
        <v>59</v>
      </c>
      <c r="N37" s="54" t="s">
        <v>59</v>
      </c>
      <c r="O37" s="54" t="s">
        <v>59</v>
      </c>
      <c r="P37" s="54" t="s">
        <v>59</v>
      </c>
      <c r="Q37" s="54" t="s">
        <v>59</v>
      </c>
      <c r="R37" s="54" t="s">
        <v>59</v>
      </c>
      <c r="S37" s="54" t="str">
        <f t="shared" ref="M37:V38" si="13">S92</f>
        <v>-</v>
      </c>
      <c r="T37" s="54" t="str">
        <f t="shared" si="13"/>
        <v>-</v>
      </c>
      <c r="U37" s="54" t="str">
        <f t="shared" si="13"/>
        <v>-</v>
      </c>
      <c r="V37" s="54" t="str">
        <f t="shared" si="13"/>
        <v>-</v>
      </c>
      <c r="W37" s="199">
        <f t="shared" si="12"/>
        <v>89964.3</v>
      </c>
    </row>
    <row r="38" spans="1:25" x14ac:dyDescent="0.25">
      <c r="A38" s="239"/>
      <c r="B38" s="231"/>
      <c r="C38" s="40" t="s">
        <v>2</v>
      </c>
      <c r="D38" s="59" t="s">
        <v>0</v>
      </c>
      <c r="E38" s="53" t="s">
        <v>0</v>
      </c>
      <c r="F38" s="40" t="s">
        <v>0</v>
      </c>
      <c r="G38" s="53" t="s">
        <v>0</v>
      </c>
      <c r="H38" s="66" t="s">
        <v>156</v>
      </c>
      <c r="I38" s="68" t="s">
        <v>243</v>
      </c>
      <c r="J38" s="53" t="s">
        <v>0</v>
      </c>
      <c r="K38" s="54" t="s">
        <v>59</v>
      </c>
      <c r="L38" s="54" t="s">
        <v>59</v>
      </c>
      <c r="M38" s="54">
        <f t="shared" si="13"/>
        <v>4395.5</v>
      </c>
      <c r="N38" s="54">
        <f t="shared" si="13"/>
        <v>6669</v>
      </c>
      <c r="O38" s="54">
        <f t="shared" si="13"/>
        <v>9954.7000000000007</v>
      </c>
      <c r="P38" s="54">
        <f t="shared" si="13"/>
        <v>10448.5</v>
      </c>
      <c r="Q38" s="54">
        <f t="shared" si="13"/>
        <v>20862.699999999997</v>
      </c>
      <c r="R38" s="54">
        <f t="shared" si="13"/>
        <v>19776.699999999997</v>
      </c>
      <c r="S38" s="54">
        <f t="shared" si="13"/>
        <v>14430.599999999999</v>
      </c>
      <c r="T38" s="54">
        <f t="shared" si="13"/>
        <v>11470</v>
      </c>
      <c r="U38" s="54">
        <f t="shared" si="13"/>
        <v>11750</v>
      </c>
      <c r="V38" s="54">
        <f t="shared" si="13"/>
        <v>11750</v>
      </c>
      <c r="W38" s="199">
        <f t="shared" si="12"/>
        <v>121507.69999999998</v>
      </c>
    </row>
    <row r="39" spans="1:25" x14ac:dyDescent="0.25">
      <c r="A39" s="239"/>
      <c r="B39" s="231"/>
      <c r="C39" s="40" t="s">
        <v>2</v>
      </c>
      <c r="D39" s="59" t="s">
        <v>0</v>
      </c>
      <c r="E39" s="53" t="s">
        <v>0</v>
      </c>
      <c r="F39" s="40" t="s">
        <v>0</v>
      </c>
      <c r="G39" s="53" t="s">
        <v>0</v>
      </c>
      <c r="H39" s="66" t="s">
        <v>156</v>
      </c>
      <c r="I39" s="68" t="s">
        <v>242</v>
      </c>
      <c r="J39" s="53" t="s">
        <v>0</v>
      </c>
      <c r="K39" s="54" t="s">
        <v>59</v>
      </c>
      <c r="L39" s="54" t="s">
        <v>59</v>
      </c>
      <c r="M39" s="54">
        <f>M146</f>
        <v>2830.8</v>
      </c>
      <c r="N39" s="54">
        <f>N151</f>
        <v>8109.4</v>
      </c>
      <c r="O39" s="54">
        <f>O151</f>
        <v>3674.3</v>
      </c>
      <c r="P39" s="54">
        <f t="shared" ref="P39:V39" si="14">P146</f>
        <v>4006</v>
      </c>
      <c r="Q39" s="54">
        <f t="shared" si="14"/>
        <v>4615.7</v>
      </c>
      <c r="R39" s="54">
        <f t="shared" si="14"/>
        <v>7265.1</v>
      </c>
      <c r="S39" s="54">
        <f t="shared" si="14"/>
        <v>5860</v>
      </c>
      <c r="T39" s="54">
        <f t="shared" si="14"/>
        <v>4680.3</v>
      </c>
      <c r="U39" s="54">
        <f t="shared" si="14"/>
        <v>4789.3</v>
      </c>
      <c r="V39" s="54">
        <f t="shared" si="14"/>
        <v>4789.3</v>
      </c>
      <c r="W39" s="199">
        <f t="shared" si="12"/>
        <v>50620.200000000012</v>
      </c>
    </row>
    <row r="40" spans="1:25" x14ac:dyDescent="0.25">
      <c r="A40" s="239"/>
      <c r="B40" s="231"/>
      <c r="C40" s="40" t="s">
        <v>2</v>
      </c>
      <c r="D40" s="59" t="s">
        <v>0</v>
      </c>
      <c r="E40" s="53" t="s">
        <v>0</v>
      </c>
      <c r="F40" s="40" t="s">
        <v>0</v>
      </c>
      <c r="G40" s="53" t="s">
        <v>0</v>
      </c>
      <c r="H40" s="66" t="s">
        <v>155</v>
      </c>
      <c r="I40" s="53" t="s">
        <v>58</v>
      </c>
      <c r="J40" s="53" t="s">
        <v>0</v>
      </c>
      <c r="K40" s="54" t="s">
        <v>59</v>
      </c>
      <c r="L40" s="67">
        <f>L94+L147</f>
        <v>2869.9</v>
      </c>
      <c r="M40" s="54" t="s">
        <v>59</v>
      </c>
      <c r="N40" s="67" t="str">
        <f>N156</f>
        <v>-</v>
      </c>
      <c r="O40" s="67">
        <v>0</v>
      </c>
      <c r="P40" s="67">
        <v>0</v>
      </c>
      <c r="Q40" s="67">
        <v>0</v>
      </c>
      <c r="R40" s="67">
        <v>0</v>
      </c>
      <c r="S40" s="67">
        <v>0</v>
      </c>
      <c r="T40" s="67">
        <v>0</v>
      </c>
      <c r="U40" s="67">
        <v>0</v>
      </c>
      <c r="V40" s="67">
        <v>0</v>
      </c>
      <c r="W40" s="199">
        <f t="shared" si="12"/>
        <v>2869.9</v>
      </c>
    </row>
    <row r="41" spans="1:25" x14ac:dyDescent="0.25">
      <c r="A41" s="239"/>
      <c r="B41" s="231"/>
      <c r="C41" s="40" t="s">
        <v>2</v>
      </c>
      <c r="D41" s="59" t="s">
        <v>0</v>
      </c>
      <c r="E41" s="53" t="s">
        <v>0</v>
      </c>
      <c r="F41" s="40" t="s">
        <v>0</v>
      </c>
      <c r="G41" s="53" t="s">
        <v>0</v>
      </c>
      <c r="H41" s="66" t="s">
        <v>155</v>
      </c>
      <c r="I41" s="53" t="s">
        <v>243</v>
      </c>
      <c r="J41" s="53" t="s">
        <v>0</v>
      </c>
      <c r="K41" s="54" t="s">
        <v>59</v>
      </c>
      <c r="L41" s="54" t="s">
        <v>59</v>
      </c>
      <c r="M41" s="54" t="str">
        <f>M95</f>
        <v>-</v>
      </c>
      <c r="N41" s="67">
        <f>N103</f>
        <v>37</v>
      </c>
      <c r="O41" s="54">
        <v>0</v>
      </c>
      <c r="P41" s="54">
        <v>0</v>
      </c>
      <c r="Q41" s="54">
        <v>0</v>
      </c>
      <c r="R41" s="54">
        <v>0</v>
      </c>
      <c r="S41" s="67">
        <v>0</v>
      </c>
      <c r="T41" s="67">
        <v>0</v>
      </c>
      <c r="U41" s="67">
        <v>0</v>
      </c>
      <c r="V41" s="67">
        <v>0</v>
      </c>
      <c r="W41" s="199">
        <f t="shared" si="12"/>
        <v>37</v>
      </c>
    </row>
    <row r="42" spans="1:25" x14ac:dyDescent="0.25">
      <c r="A42" s="239"/>
      <c r="B42" s="231"/>
      <c r="C42" s="40" t="s">
        <v>2</v>
      </c>
      <c r="D42" s="59" t="s">
        <v>0</v>
      </c>
      <c r="E42" s="53" t="s">
        <v>0</v>
      </c>
      <c r="F42" s="40" t="s">
        <v>0</v>
      </c>
      <c r="G42" s="53" t="s">
        <v>0</v>
      </c>
      <c r="H42" s="66" t="s">
        <v>155</v>
      </c>
      <c r="I42" s="53" t="s">
        <v>242</v>
      </c>
      <c r="J42" s="53" t="s">
        <v>0</v>
      </c>
      <c r="K42" s="54" t="s">
        <v>59</v>
      </c>
      <c r="L42" s="54" t="s">
        <v>59</v>
      </c>
      <c r="M42" s="54">
        <f>M148</f>
        <v>793.6</v>
      </c>
      <c r="N42" s="54">
        <f>N157</f>
        <v>116.2</v>
      </c>
      <c r="O42" s="54">
        <v>0</v>
      </c>
      <c r="P42" s="54">
        <v>0</v>
      </c>
      <c r="Q42" s="54">
        <v>0</v>
      </c>
      <c r="R42" s="54">
        <v>0</v>
      </c>
      <c r="S42" s="67">
        <v>0</v>
      </c>
      <c r="T42" s="67">
        <v>0</v>
      </c>
      <c r="U42" s="67">
        <v>0</v>
      </c>
      <c r="V42" s="67">
        <v>0</v>
      </c>
      <c r="W42" s="199">
        <f t="shared" si="12"/>
        <v>909.80000000000007</v>
      </c>
    </row>
    <row r="43" spans="1:25" x14ac:dyDescent="0.25">
      <c r="A43" s="239"/>
      <c r="B43" s="231"/>
      <c r="C43" s="40" t="s">
        <v>2</v>
      </c>
      <c r="D43" s="59" t="s">
        <v>0</v>
      </c>
      <c r="E43" s="53" t="s">
        <v>0</v>
      </c>
      <c r="F43" s="40" t="s">
        <v>0</v>
      </c>
      <c r="G43" s="53" t="s">
        <v>0</v>
      </c>
      <c r="H43" s="66" t="s">
        <v>156</v>
      </c>
      <c r="I43" s="53" t="s">
        <v>64</v>
      </c>
      <c r="J43" s="53" t="s">
        <v>0</v>
      </c>
      <c r="K43" s="54">
        <f>K200</f>
        <v>775.1</v>
      </c>
      <c r="L43" s="54">
        <f>L200</f>
        <v>40.200000000000003</v>
      </c>
      <c r="M43" s="54" t="s">
        <v>59</v>
      </c>
      <c r="N43" s="54" t="str">
        <f>N200</f>
        <v>-</v>
      </c>
      <c r="O43" s="54">
        <v>0</v>
      </c>
      <c r="P43" s="54">
        <v>0</v>
      </c>
      <c r="Q43" s="54">
        <v>0</v>
      </c>
      <c r="R43" s="54">
        <v>0</v>
      </c>
      <c r="S43" s="54">
        <v>0</v>
      </c>
      <c r="T43" s="54">
        <v>0</v>
      </c>
      <c r="U43" s="54">
        <v>0</v>
      </c>
      <c r="V43" s="67">
        <v>0</v>
      </c>
      <c r="W43" s="199">
        <f t="shared" si="12"/>
        <v>815.30000000000007</v>
      </c>
    </row>
    <row r="44" spans="1:25" x14ac:dyDescent="0.25">
      <c r="A44" s="239"/>
      <c r="B44" s="231"/>
      <c r="C44" s="40" t="s">
        <v>2</v>
      </c>
      <c r="D44" s="59" t="s">
        <v>0</v>
      </c>
      <c r="E44" s="53" t="s">
        <v>0</v>
      </c>
      <c r="F44" s="40" t="s">
        <v>0</v>
      </c>
      <c r="G44" s="53" t="s">
        <v>0</v>
      </c>
      <c r="H44" s="66" t="s">
        <v>156</v>
      </c>
      <c r="I44" s="53" t="s">
        <v>67</v>
      </c>
      <c r="J44" s="53" t="s">
        <v>0</v>
      </c>
      <c r="K44" s="54">
        <f>K222</f>
        <v>1100</v>
      </c>
      <c r="L44" s="54">
        <f>L201</f>
        <v>559.79999999999995</v>
      </c>
      <c r="M44" s="54" t="s">
        <v>59</v>
      </c>
      <c r="N44" s="54" t="s">
        <v>59</v>
      </c>
      <c r="O44" s="54">
        <v>0</v>
      </c>
      <c r="P44" s="54">
        <v>0</v>
      </c>
      <c r="Q44" s="54">
        <v>0</v>
      </c>
      <c r="R44" s="54">
        <v>0</v>
      </c>
      <c r="S44" s="54">
        <v>0</v>
      </c>
      <c r="T44" s="54">
        <v>0</v>
      </c>
      <c r="U44" s="54">
        <v>0</v>
      </c>
      <c r="V44" s="67">
        <v>0</v>
      </c>
      <c r="W44" s="199">
        <f t="shared" si="12"/>
        <v>1659.8</v>
      </c>
    </row>
    <row r="45" spans="1:25" x14ac:dyDescent="0.25">
      <c r="A45" s="239"/>
      <c r="B45" s="231"/>
      <c r="C45" s="40" t="s">
        <v>2</v>
      </c>
      <c r="D45" s="59" t="s">
        <v>0</v>
      </c>
      <c r="E45" s="53" t="s">
        <v>0</v>
      </c>
      <c r="F45" s="40" t="s">
        <v>0</v>
      </c>
      <c r="G45" s="53" t="s">
        <v>0</v>
      </c>
      <c r="H45" s="66" t="s">
        <v>156</v>
      </c>
      <c r="I45" s="53" t="s">
        <v>98</v>
      </c>
      <c r="J45" s="53" t="s">
        <v>0</v>
      </c>
      <c r="K45" s="54">
        <f>K214</f>
        <v>2276</v>
      </c>
      <c r="L45" s="54" t="s">
        <v>59</v>
      </c>
      <c r="M45" s="54" t="s">
        <v>59</v>
      </c>
      <c r="N45" s="54" t="s">
        <v>59</v>
      </c>
      <c r="O45" s="54">
        <v>0</v>
      </c>
      <c r="P45" s="54">
        <v>0</v>
      </c>
      <c r="Q45" s="54">
        <v>0</v>
      </c>
      <c r="R45" s="54">
        <v>0</v>
      </c>
      <c r="S45" s="54">
        <v>0</v>
      </c>
      <c r="T45" s="54">
        <v>0</v>
      </c>
      <c r="U45" s="54">
        <v>0</v>
      </c>
      <c r="V45" s="67">
        <v>0</v>
      </c>
      <c r="W45" s="199">
        <f t="shared" si="12"/>
        <v>2276</v>
      </c>
    </row>
    <row r="46" spans="1:25" x14ac:dyDescent="0.25">
      <c r="A46" s="239"/>
      <c r="B46" s="231"/>
      <c r="C46" s="40" t="s">
        <v>2</v>
      </c>
      <c r="D46" s="59" t="s">
        <v>0</v>
      </c>
      <c r="E46" s="53" t="s">
        <v>0</v>
      </c>
      <c r="F46" s="40" t="s">
        <v>0</v>
      </c>
      <c r="G46" s="53" t="s">
        <v>0</v>
      </c>
      <c r="H46" s="68" t="s">
        <v>438</v>
      </c>
      <c r="I46" s="53" t="s">
        <v>439</v>
      </c>
      <c r="J46" s="53" t="s">
        <v>0</v>
      </c>
      <c r="K46" s="40" t="s">
        <v>0</v>
      </c>
      <c r="L46" s="40" t="s">
        <v>0</v>
      </c>
      <c r="M46" s="40" t="s">
        <v>0</v>
      </c>
      <c r="N46" s="40" t="s">
        <v>0</v>
      </c>
      <c r="O46" s="40">
        <v>0</v>
      </c>
      <c r="P46" s="54">
        <v>0</v>
      </c>
      <c r="Q46" s="54">
        <v>0</v>
      </c>
      <c r="R46" s="54">
        <v>0</v>
      </c>
      <c r="S46" s="54">
        <v>0</v>
      </c>
      <c r="T46" s="54">
        <v>0</v>
      </c>
      <c r="U46" s="54">
        <f>U227</f>
        <v>0</v>
      </c>
      <c r="V46" s="67">
        <v>0</v>
      </c>
      <c r="W46" s="199">
        <f t="shared" si="12"/>
        <v>0</v>
      </c>
    </row>
    <row r="47" spans="1:25" x14ac:dyDescent="0.25">
      <c r="A47" s="239"/>
      <c r="B47" s="231"/>
      <c r="C47" s="40" t="s">
        <v>2</v>
      </c>
      <c r="D47" s="59" t="s">
        <v>0</v>
      </c>
      <c r="E47" s="53" t="s">
        <v>0</v>
      </c>
      <c r="F47" s="40" t="s">
        <v>0</v>
      </c>
      <c r="G47" s="53" t="s">
        <v>0</v>
      </c>
      <c r="H47" s="68" t="s">
        <v>438</v>
      </c>
      <c r="I47" s="53" t="s">
        <v>441</v>
      </c>
      <c r="J47" s="53" t="s">
        <v>0</v>
      </c>
      <c r="K47" s="40" t="s">
        <v>0</v>
      </c>
      <c r="L47" s="40" t="s">
        <v>0</v>
      </c>
      <c r="M47" s="40" t="s">
        <v>0</v>
      </c>
      <c r="N47" s="40" t="s">
        <v>0</v>
      </c>
      <c r="O47" s="40">
        <v>0</v>
      </c>
      <c r="P47" s="54">
        <v>0</v>
      </c>
      <c r="Q47" s="54">
        <v>0</v>
      </c>
      <c r="R47" s="54">
        <v>0</v>
      </c>
      <c r="S47" s="54">
        <v>0</v>
      </c>
      <c r="T47" s="54">
        <f>T260</f>
        <v>0</v>
      </c>
      <c r="U47" s="54">
        <f>U260</f>
        <v>0</v>
      </c>
      <c r="V47" s="67">
        <v>0</v>
      </c>
      <c r="W47" s="199">
        <f t="shared" si="12"/>
        <v>0</v>
      </c>
    </row>
    <row r="48" spans="1:25" x14ac:dyDescent="0.25">
      <c r="A48" s="239"/>
      <c r="B48" s="231"/>
      <c r="C48" s="40" t="s">
        <v>2</v>
      </c>
      <c r="D48" s="59" t="s">
        <v>0</v>
      </c>
      <c r="E48" s="53" t="s">
        <v>0</v>
      </c>
      <c r="F48" s="40" t="s">
        <v>0</v>
      </c>
      <c r="G48" s="53" t="s">
        <v>0</v>
      </c>
      <c r="H48" s="68" t="s">
        <v>438</v>
      </c>
      <c r="I48" s="53" t="s">
        <v>441</v>
      </c>
      <c r="J48" s="53" t="s">
        <v>0</v>
      </c>
      <c r="K48" s="40" t="s">
        <v>0</v>
      </c>
      <c r="L48" s="40" t="s">
        <v>0</v>
      </c>
      <c r="M48" s="40" t="s">
        <v>0</v>
      </c>
      <c r="N48" s="40" t="s">
        <v>0</v>
      </c>
      <c r="O48" s="40" t="s">
        <v>0</v>
      </c>
      <c r="P48" s="54">
        <f>P258</f>
        <v>1396.3999999999999</v>
      </c>
      <c r="Q48" s="54">
        <v>0</v>
      </c>
      <c r="R48" s="54">
        <f>R258</f>
        <v>8.8000000000000007</v>
      </c>
      <c r="S48" s="54">
        <f>S258</f>
        <v>0</v>
      </c>
      <c r="T48" s="54">
        <f>T261</f>
        <v>0</v>
      </c>
      <c r="U48" s="54">
        <f>U261</f>
        <v>0</v>
      </c>
      <c r="V48" s="67">
        <v>0</v>
      </c>
      <c r="W48" s="199">
        <f t="shared" si="12"/>
        <v>1405.1999999999998</v>
      </c>
    </row>
    <row r="49" spans="1:25" x14ac:dyDescent="0.25">
      <c r="A49" s="239"/>
      <c r="B49" s="231"/>
      <c r="C49" s="40" t="s">
        <v>2</v>
      </c>
      <c r="D49" s="59" t="s">
        <v>0</v>
      </c>
      <c r="E49" s="53" t="s">
        <v>0</v>
      </c>
      <c r="F49" s="40" t="s">
        <v>0</v>
      </c>
      <c r="G49" s="53" t="s">
        <v>0</v>
      </c>
      <c r="H49" s="68" t="s">
        <v>438</v>
      </c>
      <c r="I49" s="66" t="s">
        <v>650</v>
      </c>
      <c r="J49" s="53" t="s">
        <v>0</v>
      </c>
      <c r="K49" s="40" t="s">
        <v>0</v>
      </c>
      <c r="L49" s="40" t="s">
        <v>0</v>
      </c>
      <c r="M49" s="40" t="s">
        <v>0</v>
      </c>
      <c r="N49" s="40" t="s">
        <v>0</v>
      </c>
      <c r="O49" s="40" t="s">
        <v>0</v>
      </c>
      <c r="P49" s="54" t="s">
        <v>0</v>
      </c>
      <c r="Q49" s="54">
        <v>0</v>
      </c>
      <c r="R49" s="54">
        <v>0</v>
      </c>
      <c r="S49" s="54">
        <v>0</v>
      </c>
      <c r="T49" s="54">
        <v>0</v>
      </c>
      <c r="U49" s="66" t="s">
        <v>0</v>
      </c>
      <c r="V49" s="67">
        <v>0</v>
      </c>
      <c r="W49" s="199">
        <f t="shared" si="12"/>
        <v>0</v>
      </c>
    </row>
    <row r="50" spans="1:25" x14ac:dyDescent="0.25">
      <c r="A50" s="239"/>
      <c r="B50" s="231"/>
      <c r="C50" s="40" t="s">
        <v>2</v>
      </c>
      <c r="D50" s="59" t="s">
        <v>0</v>
      </c>
      <c r="E50" s="53" t="s">
        <v>0</v>
      </c>
      <c r="F50" s="40" t="s">
        <v>0</v>
      </c>
      <c r="G50" s="53" t="s">
        <v>0</v>
      </c>
      <c r="H50" s="68" t="s">
        <v>438</v>
      </c>
      <c r="I50" s="40" t="s">
        <v>584</v>
      </c>
      <c r="J50" s="53" t="s">
        <v>0</v>
      </c>
      <c r="K50" s="53" t="s">
        <v>0</v>
      </c>
      <c r="L50" s="53" t="s">
        <v>0</v>
      </c>
      <c r="M50" s="53" t="s">
        <v>0</v>
      </c>
      <c r="N50" s="53" t="s">
        <v>0</v>
      </c>
      <c r="O50" s="53" t="s">
        <v>0</v>
      </c>
      <c r="P50" s="53" t="s">
        <v>0</v>
      </c>
      <c r="Q50" s="54">
        <f>Q317</f>
        <v>231.3</v>
      </c>
      <c r="R50" s="53" t="s">
        <v>0</v>
      </c>
      <c r="S50" s="53" t="s">
        <v>0</v>
      </c>
      <c r="T50" s="53" t="s">
        <v>0</v>
      </c>
      <c r="U50" s="53" t="s">
        <v>0</v>
      </c>
      <c r="V50" s="67">
        <v>0</v>
      </c>
      <c r="W50" s="199">
        <f t="shared" si="12"/>
        <v>231.3</v>
      </c>
    </row>
    <row r="51" spans="1:25" x14ac:dyDescent="0.25">
      <c r="A51" s="239"/>
      <c r="B51" s="231"/>
      <c r="C51" s="40" t="s">
        <v>2</v>
      </c>
      <c r="D51" s="59" t="s">
        <v>0</v>
      </c>
      <c r="E51" s="53" t="s">
        <v>0</v>
      </c>
      <c r="F51" s="40" t="s">
        <v>0</v>
      </c>
      <c r="G51" s="53" t="s">
        <v>0</v>
      </c>
      <c r="H51" s="68" t="s">
        <v>438</v>
      </c>
      <c r="I51" s="53" t="s">
        <v>440</v>
      </c>
      <c r="J51" s="53" t="s">
        <v>0</v>
      </c>
      <c r="K51" s="53" t="s">
        <v>0</v>
      </c>
      <c r="L51" s="53" t="s">
        <v>0</v>
      </c>
      <c r="M51" s="53" t="s">
        <v>0</v>
      </c>
      <c r="N51" s="53" t="s">
        <v>0</v>
      </c>
      <c r="O51" s="53" t="s">
        <v>0</v>
      </c>
      <c r="P51" s="53" t="s">
        <v>0</v>
      </c>
      <c r="Q51" s="58">
        <f>Q227</f>
        <v>2556.5</v>
      </c>
      <c r="R51" s="58">
        <f>R227</f>
        <v>600.9</v>
      </c>
      <c r="S51" s="58">
        <f>S227</f>
        <v>0</v>
      </c>
      <c r="T51" s="58">
        <v>0</v>
      </c>
      <c r="U51" s="53" t="s">
        <v>0</v>
      </c>
      <c r="V51" s="67">
        <v>0</v>
      </c>
      <c r="W51" s="199">
        <f t="shared" si="12"/>
        <v>3157.4</v>
      </c>
    </row>
    <row r="52" spans="1:25" x14ac:dyDescent="0.25">
      <c r="A52" s="239"/>
      <c r="B52" s="231"/>
      <c r="C52" s="40" t="s">
        <v>2</v>
      </c>
      <c r="D52" s="59" t="s">
        <v>0</v>
      </c>
      <c r="E52" s="53" t="s">
        <v>0</v>
      </c>
      <c r="F52" s="40" t="s">
        <v>0</v>
      </c>
      <c r="G52" s="53" t="s">
        <v>0</v>
      </c>
      <c r="H52" s="68" t="s">
        <v>438</v>
      </c>
      <c r="I52" s="53" t="s">
        <v>602</v>
      </c>
      <c r="J52" s="53" t="s">
        <v>0</v>
      </c>
      <c r="K52" s="53" t="s">
        <v>0</v>
      </c>
      <c r="L52" s="53" t="s">
        <v>0</v>
      </c>
      <c r="M52" s="53" t="s">
        <v>0</v>
      </c>
      <c r="N52" s="53" t="s">
        <v>0</v>
      </c>
      <c r="O52" s="53" t="s">
        <v>0</v>
      </c>
      <c r="P52" s="53" t="s">
        <v>0</v>
      </c>
      <c r="Q52" s="53" t="s">
        <v>0</v>
      </c>
      <c r="R52" s="53" t="s">
        <v>0</v>
      </c>
      <c r="S52" s="53" t="s">
        <v>0</v>
      </c>
      <c r="T52" s="58">
        <f>T356</f>
        <v>505.1</v>
      </c>
      <c r="U52" s="58">
        <f>U356</f>
        <v>505.1</v>
      </c>
      <c r="V52" s="58">
        <v>0</v>
      </c>
      <c r="W52" s="199">
        <f t="shared" si="12"/>
        <v>1010.2</v>
      </c>
    </row>
    <row r="53" spans="1:25" x14ac:dyDescent="0.25">
      <c r="A53" s="239"/>
      <c r="B53" s="231"/>
      <c r="C53" s="40" t="s">
        <v>2</v>
      </c>
      <c r="D53" s="59" t="s">
        <v>0</v>
      </c>
      <c r="E53" s="53" t="s">
        <v>0</v>
      </c>
      <c r="F53" s="40" t="s">
        <v>0</v>
      </c>
      <c r="G53" s="53" t="s">
        <v>0</v>
      </c>
      <c r="H53" s="68" t="s">
        <v>438</v>
      </c>
      <c r="I53" s="53" t="s">
        <v>442</v>
      </c>
      <c r="J53" s="53" t="s">
        <v>0</v>
      </c>
      <c r="K53" s="53" t="s">
        <v>0</v>
      </c>
      <c r="L53" s="53" t="s">
        <v>0</v>
      </c>
      <c r="M53" s="53" t="s">
        <v>0</v>
      </c>
      <c r="N53" s="53" t="s">
        <v>0</v>
      </c>
      <c r="O53" s="53" t="s">
        <v>0</v>
      </c>
      <c r="P53" s="53" t="s">
        <v>0</v>
      </c>
      <c r="Q53" s="58">
        <f>Q258</f>
        <v>1938.3999999999999</v>
      </c>
      <c r="R53" s="53" t="s">
        <v>0</v>
      </c>
      <c r="S53" s="53" t="s">
        <v>0</v>
      </c>
      <c r="T53" s="53" t="s">
        <v>0</v>
      </c>
      <c r="U53" s="53" t="s">
        <v>0</v>
      </c>
      <c r="V53" s="53" t="s">
        <v>0</v>
      </c>
      <c r="W53" s="199">
        <f t="shared" si="12"/>
        <v>1938.3999999999999</v>
      </c>
    </row>
    <row r="54" spans="1:25" x14ac:dyDescent="0.25">
      <c r="A54" s="239"/>
      <c r="B54" s="231"/>
      <c r="C54" s="40" t="s">
        <v>2</v>
      </c>
      <c r="D54" s="59" t="s">
        <v>0</v>
      </c>
      <c r="E54" s="53" t="s">
        <v>0</v>
      </c>
      <c r="F54" s="40" t="s">
        <v>0</v>
      </c>
      <c r="G54" s="53" t="s">
        <v>0</v>
      </c>
      <c r="H54" s="68" t="s">
        <v>438</v>
      </c>
      <c r="I54" s="40" t="s">
        <v>730</v>
      </c>
      <c r="J54" s="53" t="s">
        <v>0</v>
      </c>
      <c r="K54" s="53" t="s">
        <v>0</v>
      </c>
      <c r="L54" s="53" t="s">
        <v>0</v>
      </c>
      <c r="M54" s="53" t="s">
        <v>0</v>
      </c>
      <c r="N54" s="53" t="s">
        <v>0</v>
      </c>
      <c r="O54" s="53" t="s">
        <v>0</v>
      </c>
      <c r="P54" s="53" t="s">
        <v>0</v>
      </c>
      <c r="Q54" s="53" t="s">
        <v>0</v>
      </c>
      <c r="R54" s="53" t="s">
        <v>0</v>
      </c>
      <c r="S54" s="69">
        <f>S319</f>
        <v>482</v>
      </c>
      <c r="T54" s="53" t="s">
        <v>0</v>
      </c>
      <c r="U54" s="53" t="s">
        <v>0</v>
      </c>
      <c r="V54" s="53" t="s">
        <v>0</v>
      </c>
      <c r="W54" s="199">
        <f t="shared" si="12"/>
        <v>482</v>
      </c>
    </row>
    <row r="55" spans="1:25" x14ac:dyDescent="0.25">
      <c r="A55" s="239"/>
      <c r="B55" s="231"/>
      <c r="C55" s="40" t="s">
        <v>2</v>
      </c>
      <c r="D55" s="59" t="s">
        <v>0</v>
      </c>
      <c r="E55" s="53" t="s">
        <v>0</v>
      </c>
      <c r="F55" s="40" t="s">
        <v>0</v>
      </c>
      <c r="G55" s="53" t="s">
        <v>0</v>
      </c>
      <c r="H55" s="68" t="s">
        <v>438</v>
      </c>
      <c r="I55" s="40" t="s">
        <v>731</v>
      </c>
      <c r="J55" s="53" t="s">
        <v>0</v>
      </c>
      <c r="K55" s="53" t="s">
        <v>0</v>
      </c>
      <c r="L55" s="53" t="s">
        <v>0</v>
      </c>
      <c r="M55" s="53" t="s">
        <v>0</v>
      </c>
      <c r="N55" s="53" t="s">
        <v>0</v>
      </c>
      <c r="O55" s="53" t="s">
        <v>0</v>
      </c>
      <c r="P55" s="53" t="s">
        <v>0</v>
      </c>
      <c r="Q55" s="53" t="s">
        <v>0</v>
      </c>
      <c r="R55" s="53" t="s">
        <v>0</v>
      </c>
      <c r="S55" s="69">
        <f>S321</f>
        <v>1877.1</v>
      </c>
      <c r="T55" s="53" t="s">
        <v>0</v>
      </c>
      <c r="U55" s="53" t="s">
        <v>0</v>
      </c>
      <c r="V55" s="53" t="s">
        <v>0</v>
      </c>
      <c r="W55" s="199">
        <f t="shared" si="12"/>
        <v>1877.1</v>
      </c>
    </row>
    <row r="56" spans="1:25" x14ac:dyDescent="0.25">
      <c r="A56" s="239"/>
      <c r="B56" s="232"/>
      <c r="C56" s="40" t="s">
        <v>2</v>
      </c>
      <c r="D56" s="59" t="s">
        <v>0</v>
      </c>
      <c r="E56" s="53" t="s">
        <v>0</v>
      </c>
      <c r="F56" s="40" t="s">
        <v>0</v>
      </c>
      <c r="G56" s="53" t="s">
        <v>0</v>
      </c>
      <c r="H56" s="68" t="s">
        <v>438</v>
      </c>
      <c r="I56" s="66" t="s">
        <v>700</v>
      </c>
      <c r="J56" s="53" t="s">
        <v>0</v>
      </c>
      <c r="K56" s="53" t="s">
        <v>0</v>
      </c>
      <c r="L56" s="53" t="s">
        <v>0</v>
      </c>
      <c r="M56" s="53" t="s">
        <v>0</v>
      </c>
      <c r="N56" s="53" t="s">
        <v>0</v>
      </c>
      <c r="O56" s="53" t="s">
        <v>0</v>
      </c>
      <c r="P56" s="53" t="s">
        <v>0</v>
      </c>
      <c r="Q56" s="53" t="s">
        <v>0</v>
      </c>
      <c r="R56" s="53" t="s">
        <v>0</v>
      </c>
      <c r="S56" s="69">
        <f>S352</f>
        <v>2700</v>
      </c>
      <c r="T56" s="69">
        <f>T352</f>
        <v>2700</v>
      </c>
      <c r="U56" s="69">
        <f>U352</f>
        <v>2700</v>
      </c>
      <c r="V56" s="69">
        <v>0</v>
      </c>
      <c r="W56" s="199">
        <f t="shared" si="12"/>
        <v>8100</v>
      </c>
    </row>
    <row r="57" spans="1:25" ht="28.5" customHeight="1" x14ac:dyDescent="0.25">
      <c r="A57" s="239"/>
      <c r="B57" s="52" t="s">
        <v>619</v>
      </c>
      <c r="C57" s="40" t="s">
        <v>2</v>
      </c>
      <c r="D57" s="59" t="s">
        <v>0</v>
      </c>
      <c r="E57" s="53" t="s">
        <v>0</v>
      </c>
      <c r="F57" s="40" t="s">
        <v>0</v>
      </c>
      <c r="G57" s="53" t="s">
        <v>0</v>
      </c>
      <c r="H57" s="53" t="s">
        <v>0</v>
      </c>
      <c r="I57" s="53" t="s">
        <v>0</v>
      </c>
      <c r="J57" s="53" t="s">
        <v>0</v>
      </c>
      <c r="K57" s="54">
        <f>470482.9+K193</f>
        <v>485209</v>
      </c>
      <c r="L57" s="71">
        <f>L58+L61</f>
        <v>552604.9</v>
      </c>
      <c r="M57" s="54">
        <f>M59</f>
        <v>522010.8</v>
      </c>
      <c r="N57" s="54">
        <f>N59</f>
        <v>470304.9</v>
      </c>
      <c r="O57" s="54">
        <f>O59</f>
        <v>384802.1</v>
      </c>
      <c r="P57" s="54">
        <f>P59+P63+P64</f>
        <v>592258.4</v>
      </c>
      <c r="Q57" s="54">
        <f>Q59+Q63+Q64+Q65+Q66+Q67</f>
        <v>1972455.8000000003</v>
      </c>
      <c r="R57" s="54">
        <f>R59+R63+R64+R65+R66+R60</f>
        <v>982819.1</v>
      </c>
      <c r="S57" s="54">
        <f>S59+S63+S64+S65+S66+S60+S69+S70+S71</f>
        <v>1150736.8</v>
      </c>
      <c r="T57" s="54">
        <f>T59+T63+T64+T65+T66+T60+T62+T71</f>
        <v>941941.5</v>
      </c>
      <c r="U57" s="54">
        <f>U59+U63+U64+U65+U62+U60+U71</f>
        <v>941941.5</v>
      </c>
      <c r="V57" s="54">
        <f>V59+V63+V64+V65+V62+V60+V71</f>
        <v>889891.5</v>
      </c>
      <c r="W57" s="199">
        <f t="shared" si="12"/>
        <v>9886976.3000000007</v>
      </c>
      <c r="X57" s="3"/>
      <c r="Y57" s="3"/>
    </row>
    <row r="58" spans="1:25" x14ac:dyDescent="0.25">
      <c r="A58" s="239"/>
      <c r="B58" s="230"/>
      <c r="C58" s="40" t="s">
        <v>2</v>
      </c>
      <c r="D58" s="59" t="s">
        <v>0</v>
      </c>
      <c r="E58" s="53" t="s">
        <v>0</v>
      </c>
      <c r="F58" s="40" t="s">
        <v>0</v>
      </c>
      <c r="G58" s="53" t="s">
        <v>0</v>
      </c>
      <c r="H58" s="66" t="s">
        <v>155</v>
      </c>
      <c r="I58" s="53" t="s">
        <v>97</v>
      </c>
      <c r="J58" s="53" t="s">
        <v>0</v>
      </c>
      <c r="K58" s="54">
        <f>K168</f>
        <v>470482.9</v>
      </c>
      <c r="L58" s="54">
        <f>L168</f>
        <v>541207.6</v>
      </c>
      <c r="M58" s="54" t="s">
        <v>59</v>
      </c>
      <c r="N58" s="54" t="s">
        <v>59</v>
      </c>
      <c r="O58" s="54" t="s">
        <v>59</v>
      </c>
      <c r="P58" s="54" t="s">
        <v>59</v>
      </c>
      <c r="Q58" s="54" t="s">
        <v>59</v>
      </c>
      <c r="R58" s="54" t="s">
        <v>59</v>
      </c>
      <c r="S58" s="54" t="s">
        <v>59</v>
      </c>
      <c r="T58" s="54" t="s">
        <v>59</v>
      </c>
      <c r="U58" s="54" t="s">
        <v>59</v>
      </c>
      <c r="V58" s="54" t="s">
        <v>59</v>
      </c>
      <c r="W58" s="199">
        <f t="shared" si="12"/>
        <v>1011690.5</v>
      </c>
    </row>
    <row r="59" spans="1:25" x14ac:dyDescent="0.25">
      <c r="A59" s="239"/>
      <c r="B59" s="231"/>
      <c r="C59" s="40" t="s">
        <v>2</v>
      </c>
      <c r="D59" s="59" t="s">
        <v>0</v>
      </c>
      <c r="E59" s="53" t="s">
        <v>0</v>
      </c>
      <c r="F59" s="40" t="s">
        <v>0</v>
      </c>
      <c r="G59" s="53" t="s">
        <v>0</v>
      </c>
      <c r="H59" s="66" t="s">
        <v>155</v>
      </c>
      <c r="I59" s="68" t="s">
        <v>239</v>
      </c>
      <c r="J59" s="53" t="s">
        <v>0</v>
      </c>
      <c r="K59" s="54" t="s">
        <v>59</v>
      </c>
      <c r="L59" s="54" t="s">
        <v>59</v>
      </c>
      <c r="M59" s="54">
        <f>M165</f>
        <v>522010.8</v>
      </c>
      <c r="N59" s="54">
        <f t="shared" ref="N59:V59" si="15">N167</f>
        <v>470304.9</v>
      </c>
      <c r="O59" s="54">
        <f t="shared" si="15"/>
        <v>384802.1</v>
      </c>
      <c r="P59" s="54">
        <f t="shared" si="15"/>
        <v>565726.5</v>
      </c>
      <c r="Q59" s="54">
        <f>Q165</f>
        <v>1935748.2000000002</v>
      </c>
      <c r="R59" s="54">
        <f t="shared" si="15"/>
        <v>977119.1</v>
      </c>
      <c r="S59" s="54">
        <f t="shared" si="15"/>
        <v>877891.5</v>
      </c>
      <c r="T59" s="54">
        <f t="shared" si="15"/>
        <v>877891.5</v>
      </c>
      <c r="U59" s="54">
        <f t="shared" si="15"/>
        <v>877891.5</v>
      </c>
      <c r="V59" s="54">
        <f t="shared" si="15"/>
        <v>877891.5</v>
      </c>
      <c r="W59" s="199">
        <f t="shared" si="12"/>
        <v>8367277.5999999996</v>
      </c>
    </row>
    <row r="60" spans="1:25" x14ac:dyDescent="0.25">
      <c r="A60" s="239"/>
      <c r="B60" s="231"/>
      <c r="C60" s="40" t="s">
        <v>2</v>
      </c>
      <c r="D60" s="59" t="s">
        <v>0</v>
      </c>
      <c r="E60" s="53" t="s">
        <v>0</v>
      </c>
      <c r="F60" s="40" t="s">
        <v>0</v>
      </c>
      <c r="G60" s="53" t="s">
        <v>0</v>
      </c>
      <c r="H60" s="66" t="s">
        <v>653</v>
      </c>
      <c r="I60" s="68" t="s">
        <v>239</v>
      </c>
      <c r="J60" s="53" t="s">
        <v>0</v>
      </c>
      <c r="K60" s="53" t="s">
        <v>0</v>
      </c>
      <c r="L60" s="53" t="s">
        <v>0</v>
      </c>
      <c r="M60" s="53" t="s">
        <v>0</v>
      </c>
      <c r="N60" s="53" t="s">
        <v>0</v>
      </c>
      <c r="O60" s="53" t="s">
        <v>0</v>
      </c>
      <c r="P60" s="53" t="s">
        <v>0</v>
      </c>
      <c r="Q60" s="53" t="s">
        <v>0</v>
      </c>
      <c r="R60" s="71">
        <f>R166</f>
        <v>5700</v>
      </c>
      <c r="S60" s="71">
        <f>S166</f>
        <v>12000</v>
      </c>
      <c r="T60" s="71">
        <f>T166</f>
        <v>12000</v>
      </c>
      <c r="U60" s="71">
        <f>U166</f>
        <v>12000</v>
      </c>
      <c r="V60" s="71">
        <f>V166</f>
        <v>12000</v>
      </c>
      <c r="W60" s="199">
        <f t="shared" si="12"/>
        <v>53700</v>
      </c>
    </row>
    <row r="61" spans="1:25" x14ac:dyDescent="0.25">
      <c r="A61" s="239"/>
      <c r="B61" s="231"/>
      <c r="C61" s="40" t="s">
        <v>2</v>
      </c>
      <c r="D61" s="59" t="s">
        <v>0</v>
      </c>
      <c r="E61" s="53" t="s">
        <v>0</v>
      </c>
      <c r="F61" s="40" t="s">
        <v>0</v>
      </c>
      <c r="G61" s="53" t="s">
        <v>0</v>
      </c>
      <c r="H61" s="66" t="s">
        <v>156</v>
      </c>
      <c r="I61" s="53" t="s">
        <v>65</v>
      </c>
      <c r="J61" s="53" t="s">
        <v>0</v>
      </c>
      <c r="K61" s="71">
        <f t="shared" ref="K61:Q61" si="16">K193</f>
        <v>14726.1</v>
      </c>
      <c r="L61" s="71">
        <f t="shared" si="16"/>
        <v>11397.3</v>
      </c>
      <c r="M61" s="71" t="s">
        <v>59</v>
      </c>
      <c r="N61" s="71" t="str">
        <f>N193</f>
        <v>-</v>
      </c>
      <c r="O61" s="71" t="str">
        <f>O193</f>
        <v>-</v>
      </c>
      <c r="P61" s="71" t="str">
        <f>P193</f>
        <v>-</v>
      </c>
      <c r="Q61" s="71" t="str">
        <f t="shared" si="16"/>
        <v>-</v>
      </c>
      <c r="R61" s="71" t="s">
        <v>59</v>
      </c>
      <c r="S61" s="71">
        <f>-T61</f>
        <v>0</v>
      </c>
      <c r="T61" s="71">
        <v>0</v>
      </c>
      <c r="U61" s="71">
        <v>0</v>
      </c>
      <c r="V61" s="71">
        <v>0</v>
      </c>
      <c r="W61" s="199">
        <f t="shared" si="12"/>
        <v>26123.4</v>
      </c>
    </row>
    <row r="62" spans="1:25" x14ac:dyDescent="0.25">
      <c r="A62" s="239"/>
      <c r="B62" s="231"/>
      <c r="C62" s="40" t="s">
        <v>2</v>
      </c>
      <c r="D62" s="59" t="s">
        <v>0</v>
      </c>
      <c r="E62" s="53" t="s">
        <v>0</v>
      </c>
      <c r="F62" s="40" t="s">
        <v>0</v>
      </c>
      <c r="G62" s="53" t="s">
        <v>0</v>
      </c>
      <c r="H62" s="68" t="s">
        <v>438</v>
      </c>
      <c r="I62" s="53" t="s">
        <v>602</v>
      </c>
      <c r="J62" s="53" t="s">
        <v>0</v>
      </c>
      <c r="K62" s="40" t="s">
        <v>0</v>
      </c>
      <c r="L62" s="40" t="s">
        <v>0</v>
      </c>
      <c r="M62" s="40" t="s">
        <v>0</v>
      </c>
      <c r="N62" s="40" t="s">
        <v>0</v>
      </c>
      <c r="O62" s="40" t="s">
        <v>0</v>
      </c>
      <c r="P62" s="53" t="s">
        <v>0</v>
      </c>
      <c r="Q62" s="40" t="s">
        <v>0</v>
      </c>
      <c r="R62" s="40" t="s">
        <v>0</v>
      </c>
      <c r="S62" s="40" t="s">
        <v>0</v>
      </c>
      <c r="T62" s="71">
        <f>T357</f>
        <v>24750</v>
      </c>
      <c r="U62" s="71">
        <f>U357</f>
        <v>24750</v>
      </c>
      <c r="V62" s="71">
        <v>0</v>
      </c>
      <c r="W62" s="199">
        <f t="shared" si="12"/>
        <v>49500</v>
      </c>
    </row>
    <row r="63" spans="1:25" x14ac:dyDescent="0.25">
      <c r="A63" s="239"/>
      <c r="B63" s="231"/>
      <c r="C63" s="40" t="s">
        <v>2</v>
      </c>
      <c r="D63" s="59" t="s">
        <v>0</v>
      </c>
      <c r="E63" s="53" t="s">
        <v>0</v>
      </c>
      <c r="F63" s="40" t="s">
        <v>0</v>
      </c>
      <c r="G63" s="53" t="s">
        <v>0</v>
      </c>
      <c r="H63" s="68" t="s">
        <v>438</v>
      </c>
      <c r="I63" s="53" t="s">
        <v>442</v>
      </c>
      <c r="J63" s="53" t="s">
        <v>0</v>
      </c>
      <c r="K63" s="40" t="s">
        <v>0</v>
      </c>
      <c r="L63" s="40" t="s">
        <v>0</v>
      </c>
      <c r="M63" s="40" t="s">
        <v>0</v>
      </c>
      <c r="N63" s="40" t="s">
        <v>0</v>
      </c>
      <c r="O63" s="40" t="s">
        <v>0</v>
      </c>
      <c r="P63" s="71">
        <v>0</v>
      </c>
      <c r="Q63" s="71">
        <v>0</v>
      </c>
      <c r="R63" s="71">
        <v>0</v>
      </c>
      <c r="S63" s="71">
        <v>0</v>
      </c>
      <c r="T63" s="71">
        <f>T262</f>
        <v>0</v>
      </c>
      <c r="U63" s="71">
        <f>U262</f>
        <v>0</v>
      </c>
      <c r="V63" s="71">
        <v>0</v>
      </c>
      <c r="W63" s="199">
        <f t="shared" si="12"/>
        <v>0</v>
      </c>
    </row>
    <row r="64" spans="1:25" x14ac:dyDescent="0.25">
      <c r="A64" s="239"/>
      <c r="B64" s="231"/>
      <c r="C64" s="40" t="s">
        <v>2</v>
      </c>
      <c r="D64" s="59" t="s">
        <v>0</v>
      </c>
      <c r="E64" s="53" t="s">
        <v>0</v>
      </c>
      <c r="F64" s="40" t="s">
        <v>0</v>
      </c>
      <c r="G64" s="53" t="s">
        <v>0</v>
      </c>
      <c r="H64" s="68" t="s">
        <v>438</v>
      </c>
      <c r="I64" s="53" t="s">
        <v>442</v>
      </c>
      <c r="J64" s="53" t="s">
        <v>0</v>
      </c>
      <c r="K64" s="40" t="s">
        <v>0</v>
      </c>
      <c r="L64" s="40" t="s">
        <v>0</v>
      </c>
      <c r="M64" s="40" t="s">
        <v>0</v>
      </c>
      <c r="N64" s="40" t="s">
        <v>0</v>
      </c>
      <c r="O64" s="40" t="s">
        <v>0</v>
      </c>
      <c r="P64" s="71">
        <f>P259</f>
        <v>26531.9</v>
      </c>
      <c r="Q64" s="71">
        <f>Q259</f>
        <v>9934.6</v>
      </c>
      <c r="R64" s="71">
        <f>R259</f>
        <v>0</v>
      </c>
      <c r="S64" s="71">
        <f>S259</f>
        <v>0</v>
      </c>
      <c r="T64" s="71">
        <f>T263</f>
        <v>0</v>
      </c>
      <c r="U64" s="71">
        <f>U263</f>
        <v>0</v>
      </c>
      <c r="V64" s="71">
        <v>0</v>
      </c>
      <c r="W64" s="199">
        <f t="shared" si="12"/>
        <v>36466.5</v>
      </c>
    </row>
    <row r="65" spans="1:211" x14ac:dyDescent="0.25">
      <c r="A65" s="239"/>
      <c r="B65" s="231"/>
      <c r="C65" s="40" t="s">
        <v>2</v>
      </c>
      <c r="D65" s="59" t="s">
        <v>0</v>
      </c>
      <c r="E65" s="53" t="s">
        <v>0</v>
      </c>
      <c r="F65" s="40" t="s">
        <v>0</v>
      </c>
      <c r="G65" s="53" t="s">
        <v>0</v>
      </c>
      <c r="H65" s="68" t="s">
        <v>438</v>
      </c>
      <c r="I65" s="53" t="s">
        <v>440</v>
      </c>
      <c r="J65" s="53" t="s">
        <v>0</v>
      </c>
      <c r="K65" s="40" t="s">
        <v>0</v>
      </c>
      <c r="L65" s="40" t="s">
        <v>0</v>
      </c>
      <c r="M65" s="40" t="s">
        <v>0</v>
      </c>
      <c r="N65" s="40" t="s">
        <v>0</v>
      </c>
      <c r="O65" s="40" t="s">
        <v>0</v>
      </c>
      <c r="P65" s="71">
        <v>0</v>
      </c>
      <c r="Q65" s="71">
        <f>Q228</f>
        <v>3874.3</v>
      </c>
      <c r="R65" s="71">
        <f>R228</f>
        <v>0</v>
      </c>
      <c r="S65" s="71">
        <f>S228</f>
        <v>0</v>
      </c>
      <c r="T65" s="71">
        <v>0</v>
      </c>
      <c r="U65" s="71">
        <v>0</v>
      </c>
      <c r="V65" s="71">
        <v>0</v>
      </c>
      <c r="W65" s="199">
        <f t="shared" si="12"/>
        <v>3874.3</v>
      </c>
    </row>
    <row r="66" spans="1:211" x14ac:dyDescent="0.25">
      <c r="A66" s="239"/>
      <c r="B66" s="231"/>
      <c r="C66" s="40" t="s">
        <v>2</v>
      </c>
      <c r="D66" s="59" t="s">
        <v>0</v>
      </c>
      <c r="E66" s="53" t="s">
        <v>0</v>
      </c>
      <c r="F66" s="40" t="s">
        <v>0</v>
      </c>
      <c r="G66" s="53" t="s">
        <v>0</v>
      </c>
      <c r="H66" s="68" t="s">
        <v>438</v>
      </c>
      <c r="I66" s="66" t="s">
        <v>650</v>
      </c>
      <c r="J66" s="53" t="s">
        <v>0</v>
      </c>
      <c r="K66" s="53" t="s">
        <v>0</v>
      </c>
      <c r="L66" s="53" t="s">
        <v>0</v>
      </c>
      <c r="M66" s="53" t="s">
        <v>0</v>
      </c>
      <c r="N66" s="53" t="s">
        <v>0</v>
      </c>
      <c r="O66" s="53" t="s">
        <v>0</v>
      </c>
      <c r="P66" s="71" t="s">
        <v>0</v>
      </c>
      <c r="Q66" s="54">
        <v>0</v>
      </c>
      <c r="R66" s="54">
        <v>0</v>
      </c>
      <c r="S66" s="54">
        <v>0</v>
      </c>
      <c r="T66" s="54">
        <v>0</v>
      </c>
      <c r="U66" s="66" t="s">
        <v>0</v>
      </c>
      <c r="V66" s="71">
        <v>0</v>
      </c>
      <c r="W66" s="199">
        <f t="shared" si="12"/>
        <v>0</v>
      </c>
    </row>
    <row r="67" spans="1:211" x14ac:dyDescent="0.25">
      <c r="A67" s="239"/>
      <c r="B67" s="231"/>
      <c r="C67" s="40" t="s">
        <v>2</v>
      </c>
      <c r="D67" s="59" t="s">
        <v>0</v>
      </c>
      <c r="E67" s="53" t="s">
        <v>0</v>
      </c>
      <c r="F67" s="40" t="s">
        <v>0</v>
      </c>
      <c r="G67" s="53" t="s">
        <v>0</v>
      </c>
      <c r="H67" s="68" t="s">
        <v>438</v>
      </c>
      <c r="I67" s="40" t="s">
        <v>584</v>
      </c>
      <c r="J67" s="53" t="s">
        <v>0</v>
      </c>
      <c r="K67" s="53" t="s">
        <v>0</v>
      </c>
      <c r="L67" s="53" t="s">
        <v>0</v>
      </c>
      <c r="M67" s="53" t="s">
        <v>0</v>
      </c>
      <c r="N67" s="53" t="s">
        <v>0</v>
      </c>
      <c r="O67" s="53" t="s">
        <v>0</v>
      </c>
      <c r="P67" s="71" t="s">
        <v>0</v>
      </c>
      <c r="Q67" s="71">
        <f>Q318</f>
        <v>22898.699999999997</v>
      </c>
      <c r="R67" s="71" t="s">
        <v>0</v>
      </c>
      <c r="S67" s="71" t="s">
        <v>0</v>
      </c>
      <c r="T67" s="71" t="s">
        <v>0</v>
      </c>
      <c r="U67" s="71" t="s">
        <v>0</v>
      </c>
      <c r="V67" s="71">
        <v>0</v>
      </c>
      <c r="W67" s="199">
        <f t="shared" si="12"/>
        <v>22898.699999999997</v>
      </c>
    </row>
    <row r="68" spans="1:211" x14ac:dyDescent="0.25">
      <c r="A68" s="239"/>
      <c r="B68" s="231"/>
      <c r="C68" s="40" t="s">
        <v>2</v>
      </c>
      <c r="D68" s="59" t="s">
        <v>0</v>
      </c>
      <c r="E68" s="53" t="s">
        <v>0</v>
      </c>
      <c r="F68" s="40" t="s">
        <v>0</v>
      </c>
      <c r="G68" s="53" t="s">
        <v>0</v>
      </c>
      <c r="H68" s="68" t="s">
        <v>438</v>
      </c>
      <c r="I68" s="40" t="s">
        <v>608</v>
      </c>
      <c r="J68" s="53" t="s">
        <v>0</v>
      </c>
      <c r="K68" s="53" t="s">
        <v>0</v>
      </c>
      <c r="L68" s="53" t="s">
        <v>0</v>
      </c>
      <c r="M68" s="53" t="s">
        <v>0</v>
      </c>
      <c r="N68" s="53" t="s">
        <v>0</v>
      </c>
      <c r="O68" s="53" t="s">
        <v>0</v>
      </c>
      <c r="P68" s="53" t="s">
        <v>0</v>
      </c>
      <c r="Q68" s="53" t="s">
        <v>0</v>
      </c>
      <c r="R68" s="53" t="s">
        <v>0</v>
      </c>
      <c r="S68" s="53" t="s">
        <v>0</v>
      </c>
      <c r="T68" s="71">
        <v>0</v>
      </c>
      <c r="U68" s="71" t="s">
        <v>0</v>
      </c>
      <c r="V68" s="71">
        <v>0</v>
      </c>
      <c r="W68" s="199">
        <f t="shared" si="12"/>
        <v>0</v>
      </c>
    </row>
    <row r="69" spans="1:211" x14ac:dyDescent="0.25">
      <c r="A69" s="239"/>
      <c r="B69" s="231"/>
      <c r="C69" s="40" t="s">
        <v>2</v>
      </c>
      <c r="D69" s="59" t="s">
        <v>0</v>
      </c>
      <c r="E69" s="53" t="s">
        <v>0</v>
      </c>
      <c r="F69" s="40" t="s">
        <v>0</v>
      </c>
      <c r="G69" s="53" t="s">
        <v>0</v>
      </c>
      <c r="H69" s="68" t="s">
        <v>438</v>
      </c>
      <c r="I69" s="40" t="s">
        <v>730</v>
      </c>
      <c r="J69" s="53" t="s">
        <v>0</v>
      </c>
      <c r="K69" s="53" t="s">
        <v>0</v>
      </c>
      <c r="L69" s="53" t="s">
        <v>0</v>
      </c>
      <c r="M69" s="53" t="s">
        <v>0</v>
      </c>
      <c r="N69" s="53" t="s">
        <v>0</v>
      </c>
      <c r="O69" s="53" t="s">
        <v>0</v>
      </c>
      <c r="P69" s="53" t="s">
        <v>0</v>
      </c>
      <c r="Q69" s="53" t="s">
        <v>0</v>
      </c>
      <c r="R69" s="53" t="s">
        <v>0</v>
      </c>
      <c r="S69" s="69">
        <f>S320</f>
        <v>47718.2</v>
      </c>
      <c r="T69" s="53" t="s">
        <v>0</v>
      </c>
      <c r="U69" s="53" t="s">
        <v>0</v>
      </c>
      <c r="V69" s="53" t="s">
        <v>0</v>
      </c>
      <c r="W69" s="199">
        <f t="shared" si="12"/>
        <v>47718.2</v>
      </c>
    </row>
    <row r="70" spans="1:211" x14ac:dyDescent="0.25">
      <c r="A70" s="239"/>
      <c r="B70" s="231"/>
      <c r="C70" s="40" t="s">
        <v>2</v>
      </c>
      <c r="D70" s="59" t="s">
        <v>0</v>
      </c>
      <c r="E70" s="53" t="s">
        <v>0</v>
      </c>
      <c r="F70" s="40" t="s">
        <v>0</v>
      </c>
      <c r="G70" s="53" t="s">
        <v>0</v>
      </c>
      <c r="H70" s="68" t="s">
        <v>438</v>
      </c>
      <c r="I70" s="40" t="s">
        <v>731</v>
      </c>
      <c r="J70" s="53" t="s">
        <v>0</v>
      </c>
      <c r="K70" s="53" t="s">
        <v>0</v>
      </c>
      <c r="L70" s="53" t="s">
        <v>0</v>
      </c>
      <c r="M70" s="53" t="s">
        <v>0</v>
      </c>
      <c r="N70" s="53" t="s">
        <v>0</v>
      </c>
      <c r="O70" s="53" t="s">
        <v>0</v>
      </c>
      <c r="P70" s="53" t="s">
        <v>0</v>
      </c>
      <c r="Q70" s="53" t="s">
        <v>0</v>
      </c>
      <c r="R70" s="53" t="s">
        <v>0</v>
      </c>
      <c r="S70" s="69">
        <f>S322</f>
        <v>185827.1</v>
      </c>
      <c r="T70" s="53" t="s">
        <v>0</v>
      </c>
      <c r="U70" s="53" t="s">
        <v>0</v>
      </c>
      <c r="V70" s="53" t="s">
        <v>0</v>
      </c>
      <c r="W70" s="199">
        <f t="shared" si="12"/>
        <v>185827.1</v>
      </c>
    </row>
    <row r="71" spans="1:211" x14ac:dyDescent="0.25">
      <c r="A71" s="238"/>
      <c r="B71" s="232"/>
      <c r="C71" s="40" t="s">
        <v>2</v>
      </c>
      <c r="D71" s="59" t="s">
        <v>0</v>
      </c>
      <c r="E71" s="53" t="s">
        <v>0</v>
      </c>
      <c r="F71" s="40" t="s">
        <v>0</v>
      </c>
      <c r="G71" s="53" t="s">
        <v>0</v>
      </c>
      <c r="H71" s="68" t="s">
        <v>438</v>
      </c>
      <c r="I71" s="66" t="s">
        <v>700</v>
      </c>
      <c r="J71" s="53" t="s">
        <v>0</v>
      </c>
      <c r="K71" s="53" t="s">
        <v>0</v>
      </c>
      <c r="L71" s="53" t="s">
        <v>0</v>
      </c>
      <c r="M71" s="53" t="s">
        <v>0</v>
      </c>
      <c r="N71" s="53" t="s">
        <v>0</v>
      </c>
      <c r="O71" s="53" t="s">
        <v>0</v>
      </c>
      <c r="P71" s="53" t="s">
        <v>0</v>
      </c>
      <c r="Q71" s="53" t="s">
        <v>0</v>
      </c>
      <c r="R71" s="53" t="s">
        <v>0</v>
      </c>
      <c r="S71" s="69">
        <f>S353</f>
        <v>27300</v>
      </c>
      <c r="T71" s="69">
        <f>T353</f>
        <v>27300</v>
      </c>
      <c r="U71" s="69">
        <f>U353</f>
        <v>27300</v>
      </c>
      <c r="V71" s="69">
        <v>0</v>
      </c>
      <c r="W71" s="199">
        <f t="shared" si="12"/>
        <v>81900</v>
      </c>
    </row>
    <row r="72" spans="1:211" ht="114" customHeight="1" x14ac:dyDescent="0.25">
      <c r="A72" s="56" t="s">
        <v>293</v>
      </c>
      <c r="B72" s="52" t="s">
        <v>300</v>
      </c>
      <c r="C72" s="40" t="s">
        <v>53</v>
      </c>
      <c r="D72" s="59" t="s">
        <v>0</v>
      </c>
      <c r="E72" s="40" t="s">
        <v>626</v>
      </c>
      <c r="F72" s="40" t="s">
        <v>0</v>
      </c>
      <c r="G72" s="53" t="s">
        <v>0</v>
      </c>
      <c r="H72" s="53" t="s">
        <v>0</v>
      </c>
      <c r="I72" s="53" t="s">
        <v>0</v>
      </c>
      <c r="J72" s="53" t="s">
        <v>0</v>
      </c>
      <c r="K72" s="53">
        <v>2.5</v>
      </c>
      <c r="L72" s="40">
        <v>1.2</v>
      </c>
      <c r="M72" s="40">
        <v>2</v>
      </c>
      <c r="N72" s="40">
        <v>2</v>
      </c>
      <c r="O72" s="40">
        <v>1.5</v>
      </c>
      <c r="P72" s="40">
        <v>1.5</v>
      </c>
      <c r="Q72" s="40">
        <v>1.49</v>
      </c>
      <c r="R72" s="40">
        <v>1.49</v>
      </c>
      <c r="S72" s="40">
        <v>1.4</v>
      </c>
      <c r="T72" s="40">
        <v>1.4</v>
      </c>
      <c r="U72" s="40">
        <v>1.4</v>
      </c>
      <c r="V72" s="53">
        <v>1.4</v>
      </c>
      <c r="W72" s="172" t="s">
        <v>0</v>
      </c>
    </row>
    <row r="73" spans="1:211" ht="114" customHeight="1" x14ac:dyDescent="0.25">
      <c r="A73" s="237" t="s">
        <v>48</v>
      </c>
      <c r="B73" s="39" t="s">
        <v>219</v>
      </c>
      <c r="C73" s="53" t="s">
        <v>0</v>
      </c>
      <c r="D73" s="59">
        <v>1</v>
      </c>
      <c r="E73" s="53" t="s">
        <v>0</v>
      </c>
      <c r="F73" s="40" t="s">
        <v>743</v>
      </c>
      <c r="G73" s="40" t="s">
        <v>250</v>
      </c>
      <c r="H73" s="53" t="s">
        <v>0</v>
      </c>
      <c r="I73" s="53" t="s">
        <v>0</v>
      </c>
      <c r="J73" s="53" t="s">
        <v>0</v>
      </c>
      <c r="K73" s="40" t="s">
        <v>0</v>
      </c>
      <c r="L73" s="53" t="s">
        <v>0</v>
      </c>
      <c r="M73" s="53" t="s">
        <v>0</v>
      </c>
      <c r="N73" s="53" t="s">
        <v>0</v>
      </c>
      <c r="O73" s="53" t="s">
        <v>0</v>
      </c>
      <c r="P73" s="53" t="s">
        <v>0</v>
      </c>
      <c r="Q73" s="53" t="s">
        <v>0</v>
      </c>
      <c r="R73" s="53" t="s">
        <v>0</v>
      </c>
      <c r="S73" s="53" t="s">
        <v>0</v>
      </c>
      <c r="T73" s="53" t="s">
        <v>0</v>
      </c>
      <c r="U73" s="53" t="s">
        <v>0</v>
      </c>
      <c r="V73" s="53" t="s">
        <v>0</v>
      </c>
      <c r="W73" s="172" t="s">
        <v>0</v>
      </c>
    </row>
    <row r="74" spans="1:211" ht="30.75" customHeight="1" x14ac:dyDescent="0.25">
      <c r="A74" s="238"/>
      <c r="B74" s="73" t="s">
        <v>107</v>
      </c>
      <c r="C74" s="74" t="s">
        <v>2</v>
      </c>
      <c r="D74" s="75" t="s">
        <v>0</v>
      </c>
      <c r="E74" s="76" t="s">
        <v>0</v>
      </c>
      <c r="F74" s="74" t="s">
        <v>0</v>
      </c>
      <c r="G74" s="76" t="s">
        <v>0</v>
      </c>
      <c r="H74" s="76" t="s">
        <v>0</v>
      </c>
      <c r="I74" s="76" t="s">
        <v>0</v>
      </c>
      <c r="J74" s="76" t="s">
        <v>0</v>
      </c>
      <c r="K74" s="77" t="s">
        <v>59</v>
      </c>
      <c r="L74" s="77" t="s">
        <v>59</v>
      </c>
      <c r="M74" s="77" t="s">
        <v>59</v>
      </c>
      <c r="N74" s="77" t="s">
        <v>59</v>
      </c>
      <c r="O74" s="77" t="s">
        <v>59</v>
      </c>
      <c r="P74" s="77" t="s">
        <v>59</v>
      </c>
      <c r="Q74" s="77" t="s">
        <v>59</v>
      </c>
      <c r="R74" s="77" t="s">
        <v>59</v>
      </c>
      <c r="S74" s="77" t="s">
        <v>59</v>
      </c>
      <c r="T74" s="77" t="s">
        <v>59</v>
      </c>
      <c r="U74" s="77" t="s">
        <v>59</v>
      </c>
      <c r="V74" s="54" t="s">
        <v>59</v>
      </c>
      <c r="W74" s="201" t="s">
        <v>59</v>
      </c>
    </row>
    <row r="75" spans="1:211" s="1" customFormat="1" ht="28.5" customHeight="1" x14ac:dyDescent="0.25">
      <c r="A75" s="56" t="s">
        <v>49</v>
      </c>
      <c r="B75" s="52" t="s">
        <v>301</v>
      </c>
      <c r="C75" s="40" t="s">
        <v>76</v>
      </c>
      <c r="D75" s="59" t="s">
        <v>0</v>
      </c>
      <c r="E75" s="40" t="s">
        <v>33</v>
      </c>
      <c r="F75" s="40" t="s">
        <v>746</v>
      </c>
      <c r="G75" s="53" t="s">
        <v>0</v>
      </c>
      <c r="H75" s="53" t="s">
        <v>0</v>
      </c>
      <c r="I75" s="53" t="s">
        <v>0</v>
      </c>
      <c r="J75" s="53" t="s">
        <v>0</v>
      </c>
      <c r="K75" s="53" t="s">
        <v>0</v>
      </c>
      <c r="L75" s="40">
        <v>1</v>
      </c>
      <c r="M75" s="40">
        <v>1</v>
      </c>
      <c r="N75" s="40">
        <v>1</v>
      </c>
      <c r="O75" s="40">
        <v>1</v>
      </c>
      <c r="P75" s="40">
        <v>1</v>
      </c>
      <c r="Q75" s="40">
        <v>1</v>
      </c>
      <c r="R75" s="40">
        <v>1</v>
      </c>
      <c r="S75" s="40">
        <v>1</v>
      </c>
      <c r="T75" s="40">
        <v>1</v>
      </c>
      <c r="U75" s="40">
        <v>1</v>
      </c>
      <c r="V75" s="78">
        <v>1</v>
      </c>
      <c r="W75" s="202">
        <f>SUM(K75:V75)</f>
        <v>11</v>
      </c>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row>
    <row r="76" spans="1:211" ht="113.25" customHeight="1" x14ac:dyDescent="0.25">
      <c r="A76" s="56" t="s">
        <v>51</v>
      </c>
      <c r="B76" s="79" t="s">
        <v>427</v>
      </c>
      <c r="C76" s="78" t="s">
        <v>0</v>
      </c>
      <c r="D76" s="80">
        <v>1</v>
      </c>
      <c r="E76" s="78" t="s">
        <v>0</v>
      </c>
      <c r="F76" s="81" t="s">
        <v>743</v>
      </c>
      <c r="G76" s="81" t="s">
        <v>250</v>
      </c>
      <c r="H76" s="78" t="s">
        <v>0</v>
      </c>
      <c r="I76" s="78" t="s">
        <v>0</v>
      </c>
      <c r="J76" s="78" t="s">
        <v>0</v>
      </c>
      <c r="K76" s="81" t="s">
        <v>0</v>
      </c>
      <c r="L76" s="78" t="s">
        <v>0</v>
      </c>
      <c r="M76" s="78" t="s">
        <v>0</v>
      </c>
      <c r="N76" s="78" t="s">
        <v>0</v>
      </c>
      <c r="O76" s="78" t="s">
        <v>0</v>
      </c>
      <c r="P76" s="78" t="s">
        <v>0</v>
      </c>
      <c r="Q76" s="78" t="s">
        <v>0</v>
      </c>
      <c r="R76" s="78" t="s">
        <v>0</v>
      </c>
      <c r="S76" s="78" t="s">
        <v>0</v>
      </c>
      <c r="T76" s="78" t="s">
        <v>0</v>
      </c>
      <c r="U76" s="78" t="s">
        <v>0</v>
      </c>
      <c r="V76" s="78" t="s">
        <v>0</v>
      </c>
      <c r="W76" s="203" t="s">
        <v>0</v>
      </c>
    </row>
    <row r="77" spans="1:211" ht="26.25" customHeight="1" x14ac:dyDescent="0.25">
      <c r="A77" s="56"/>
      <c r="B77" s="52" t="s">
        <v>107</v>
      </c>
      <c r="C77" s="40" t="s">
        <v>2</v>
      </c>
      <c r="D77" s="41" t="s">
        <v>0</v>
      </c>
      <c r="E77" s="53" t="s">
        <v>0</v>
      </c>
      <c r="F77" s="40" t="s">
        <v>0</v>
      </c>
      <c r="G77" s="53" t="s">
        <v>0</v>
      </c>
      <c r="H77" s="53" t="s">
        <v>0</v>
      </c>
      <c r="I77" s="53" t="s">
        <v>0</v>
      </c>
      <c r="J77" s="53" t="s">
        <v>0</v>
      </c>
      <c r="K77" s="54" t="s">
        <v>59</v>
      </c>
      <c r="L77" s="54" t="s">
        <v>59</v>
      </c>
      <c r="M77" s="54" t="s">
        <v>59</v>
      </c>
      <c r="N77" s="54" t="s">
        <v>59</v>
      </c>
      <c r="O77" s="54" t="s">
        <v>59</v>
      </c>
      <c r="P77" s="54" t="s">
        <v>59</v>
      </c>
      <c r="Q77" s="54" t="s">
        <v>59</v>
      </c>
      <c r="R77" s="54" t="s">
        <v>59</v>
      </c>
      <c r="S77" s="54" t="s">
        <v>59</v>
      </c>
      <c r="T77" s="54" t="s">
        <v>59</v>
      </c>
      <c r="U77" s="54" t="s">
        <v>59</v>
      </c>
      <c r="V77" s="54" t="s">
        <v>59</v>
      </c>
      <c r="W77" s="204" t="s">
        <v>59</v>
      </c>
    </row>
    <row r="78" spans="1:211" ht="60" customHeight="1" x14ac:dyDescent="0.25">
      <c r="A78" s="233" t="s">
        <v>52</v>
      </c>
      <c r="B78" s="52" t="s">
        <v>302</v>
      </c>
      <c r="C78" s="53" t="s">
        <v>0</v>
      </c>
      <c r="D78" s="59">
        <v>1</v>
      </c>
      <c r="E78" s="53" t="s">
        <v>0</v>
      </c>
      <c r="F78" s="40" t="s">
        <v>743</v>
      </c>
      <c r="G78" s="40" t="s">
        <v>250</v>
      </c>
      <c r="H78" s="53" t="s">
        <v>0</v>
      </c>
      <c r="I78" s="53" t="s">
        <v>0</v>
      </c>
      <c r="J78" s="53" t="s">
        <v>0</v>
      </c>
      <c r="K78" s="40" t="s">
        <v>0</v>
      </c>
      <c r="L78" s="53" t="s">
        <v>0</v>
      </c>
      <c r="M78" s="53" t="s">
        <v>0</v>
      </c>
      <c r="N78" s="53" t="s">
        <v>0</v>
      </c>
      <c r="O78" s="53" t="s">
        <v>0</v>
      </c>
      <c r="P78" s="53" t="s">
        <v>0</v>
      </c>
      <c r="Q78" s="53" t="s">
        <v>0</v>
      </c>
      <c r="R78" s="53" t="s">
        <v>0</v>
      </c>
      <c r="S78" s="53" t="s">
        <v>0</v>
      </c>
      <c r="T78" s="53" t="s">
        <v>0</v>
      </c>
      <c r="U78" s="53" t="s">
        <v>0</v>
      </c>
      <c r="V78" s="78" t="s">
        <v>0</v>
      </c>
      <c r="W78" s="172" t="s">
        <v>0</v>
      </c>
    </row>
    <row r="79" spans="1:211" ht="27.75" customHeight="1" x14ac:dyDescent="0.25">
      <c r="A79" s="235"/>
      <c r="B79" s="52" t="s">
        <v>107</v>
      </c>
      <c r="C79" s="40" t="s">
        <v>2</v>
      </c>
      <c r="D79" s="41" t="s">
        <v>0</v>
      </c>
      <c r="E79" s="53" t="s">
        <v>0</v>
      </c>
      <c r="F79" s="40" t="s">
        <v>0</v>
      </c>
      <c r="G79" s="53" t="s">
        <v>0</v>
      </c>
      <c r="H79" s="53" t="s">
        <v>0</v>
      </c>
      <c r="I79" s="53" t="s">
        <v>0</v>
      </c>
      <c r="J79" s="53" t="s">
        <v>0</v>
      </c>
      <c r="K79" s="54" t="s">
        <v>59</v>
      </c>
      <c r="L79" s="54" t="s">
        <v>59</v>
      </c>
      <c r="M79" s="54" t="s">
        <v>59</v>
      </c>
      <c r="N79" s="54" t="s">
        <v>59</v>
      </c>
      <c r="O79" s="54" t="s">
        <v>59</v>
      </c>
      <c r="P79" s="54" t="s">
        <v>59</v>
      </c>
      <c r="Q79" s="54" t="s">
        <v>59</v>
      </c>
      <c r="R79" s="54" t="s">
        <v>59</v>
      </c>
      <c r="S79" s="54" t="s">
        <v>59</v>
      </c>
      <c r="T79" s="54" t="s">
        <v>59</v>
      </c>
      <c r="U79" s="54" t="s">
        <v>59</v>
      </c>
      <c r="V79" s="54" t="s">
        <v>59</v>
      </c>
      <c r="W79" s="204" t="s">
        <v>59</v>
      </c>
    </row>
    <row r="80" spans="1:211" ht="245.25" customHeight="1" x14ac:dyDescent="0.25">
      <c r="A80" s="61" t="s">
        <v>413</v>
      </c>
      <c r="B80" s="52" t="s">
        <v>303</v>
      </c>
      <c r="C80" s="40" t="s">
        <v>27</v>
      </c>
      <c r="D80" s="41" t="s">
        <v>0</v>
      </c>
      <c r="E80" s="82" t="s">
        <v>533</v>
      </c>
      <c r="F80" s="40" t="s">
        <v>0</v>
      </c>
      <c r="G80" s="40" t="s">
        <v>250</v>
      </c>
      <c r="H80" s="53" t="s">
        <v>0</v>
      </c>
      <c r="I80" s="53" t="s">
        <v>0</v>
      </c>
      <c r="J80" s="53" t="s">
        <v>0</v>
      </c>
      <c r="K80" s="40">
        <v>100</v>
      </c>
      <c r="L80" s="40">
        <v>100</v>
      </c>
      <c r="M80" s="40">
        <v>100</v>
      </c>
      <c r="N80" s="40">
        <v>100</v>
      </c>
      <c r="O80" s="40">
        <v>100</v>
      </c>
      <c r="P80" s="40">
        <v>100</v>
      </c>
      <c r="Q80" s="40">
        <v>100</v>
      </c>
      <c r="R80" s="40">
        <v>100</v>
      </c>
      <c r="S80" s="40">
        <v>100</v>
      </c>
      <c r="T80" s="40">
        <v>100</v>
      </c>
      <c r="U80" s="40">
        <v>100</v>
      </c>
      <c r="V80" s="53">
        <v>100</v>
      </c>
      <c r="W80" s="172" t="s">
        <v>0</v>
      </c>
    </row>
    <row r="81" spans="1:23" ht="58.5" customHeight="1" x14ac:dyDescent="0.25">
      <c r="A81" s="237" t="s">
        <v>162</v>
      </c>
      <c r="B81" s="39" t="s">
        <v>220</v>
      </c>
      <c r="C81" s="53" t="s">
        <v>0</v>
      </c>
      <c r="D81" s="59">
        <v>1</v>
      </c>
      <c r="E81" s="53" t="s">
        <v>0</v>
      </c>
      <c r="F81" s="40" t="s">
        <v>743</v>
      </c>
      <c r="G81" s="40" t="s">
        <v>250</v>
      </c>
      <c r="H81" s="53" t="s">
        <v>0</v>
      </c>
      <c r="I81" s="53" t="s">
        <v>0</v>
      </c>
      <c r="J81" s="53" t="s">
        <v>0</v>
      </c>
      <c r="K81" s="40" t="s">
        <v>0</v>
      </c>
      <c r="L81" s="53" t="s">
        <v>0</v>
      </c>
      <c r="M81" s="53" t="s">
        <v>0</v>
      </c>
      <c r="N81" s="53" t="s">
        <v>0</v>
      </c>
      <c r="O81" s="53" t="s">
        <v>0</v>
      </c>
      <c r="P81" s="53" t="s">
        <v>0</v>
      </c>
      <c r="Q81" s="53" t="s">
        <v>0</v>
      </c>
      <c r="R81" s="53" t="s">
        <v>0</v>
      </c>
      <c r="S81" s="53" t="s">
        <v>0</v>
      </c>
      <c r="T81" s="53" t="s">
        <v>0</v>
      </c>
      <c r="U81" s="53" t="s">
        <v>0</v>
      </c>
      <c r="V81" s="53" t="s">
        <v>0</v>
      </c>
      <c r="W81" s="172" t="s">
        <v>0</v>
      </c>
    </row>
    <row r="82" spans="1:23" ht="28.5" customHeight="1" x14ac:dyDescent="0.25">
      <c r="A82" s="239"/>
      <c r="B82" s="52" t="s">
        <v>599</v>
      </c>
      <c r="C82" s="40" t="s">
        <v>2</v>
      </c>
      <c r="D82" s="59" t="s">
        <v>0</v>
      </c>
      <c r="E82" s="53" t="s">
        <v>0</v>
      </c>
      <c r="F82" s="40" t="s">
        <v>0</v>
      </c>
      <c r="G82" s="53" t="s">
        <v>0</v>
      </c>
      <c r="H82" s="68" t="s">
        <v>438</v>
      </c>
      <c r="I82" s="53" t="s">
        <v>548</v>
      </c>
      <c r="J82" s="53">
        <v>811</v>
      </c>
      <c r="K82" s="40" t="s">
        <v>0</v>
      </c>
      <c r="L82" s="53" t="s">
        <v>0</v>
      </c>
      <c r="M82" s="53" t="s">
        <v>0</v>
      </c>
      <c r="N82" s="53" t="s">
        <v>0</v>
      </c>
      <c r="O82" s="53" t="s">
        <v>0</v>
      </c>
      <c r="P82" s="53" t="s">
        <v>0</v>
      </c>
      <c r="Q82" s="71">
        <v>0</v>
      </c>
      <c r="R82" s="71">
        <v>0</v>
      </c>
      <c r="S82" s="71">
        <v>0</v>
      </c>
      <c r="T82" s="53">
        <v>0</v>
      </c>
      <c r="U82" s="53">
        <v>0</v>
      </c>
      <c r="V82" s="53">
        <v>0</v>
      </c>
      <c r="W82" s="205">
        <f>Q82+R82+S82</f>
        <v>0</v>
      </c>
    </row>
    <row r="83" spans="1:23" ht="29.25" customHeight="1" x14ac:dyDescent="0.25">
      <c r="A83" s="239"/>
      <c r="B83" s="52" t="s">
        <v>107</v>
      </c>
      <c r="C83" s="40" t="s">
        <v>2</v>
      </c>
      <c r="D83" s="59" t="s">
        <v>0</v>
      </c>
      <c r="E83" s="53" t="s">
        <v>0</v>
      </c>
      <c r="F83" s="40" t="s">
        <v>0</v>
      </c>
      <c r="G83" s="53" t="s">
        <v>0</v>
      </c>
      <c r="H83" s="68" t="s">
        <v>438</v>
      </c>
      <c r="I83" s="53" t="s">
        <v>548</v>
      </c>
      <c r="J83" s="53">
        <v>811</v>
      </c>
      <c r="K83" s="40" t="s">
        <v>0</v>
      </c>
      <c r="L83" s="53" t="s">
        <v>0</v>
      </c>
      <c r="M83" s="53" t="s">
        <v>0</v>
      </c>
      <c r="N83" s="53" t="s">
        <v>0</v>
      </c>
      <c r="O83" s="53" t="s">
        <v>0</v>
      </c>
      <c r="P83" s="53" t="s">
        <v>0</v>
      </c>
      <c r="Q83" s="58">
        <v>0</v>
      </c>
      <c r="R83" s="58">
        <v>0</v>
      </c>
      <c r="S83" s="58">
        <v>0</v>
      </c>
      <c r="T83" s="53">
        <v>0</v>
      </c>
      <c r="U83" s="53">
        <v>0</v>
      </c>
      <c r="V83" s="53">
        <v>0</v>
      </c>
      <c r="W83" s="205">
        <f>Q83+R83+S83</f>
        <v>0</v>
      </c>
    </row>
    <row r="84" spans="1:23" ht="25.5" customHeight="1" x14ac:dyDescent="0.25">
      <c r="A84" s="238"/>
      <c r="B84" s="52" t="s">
        <v>108</v>
      </c>
      <c r="C84" s="40" t="s">
        <v>2</v>
      </c>
      <c r="D84" s="59" t="s">
        <v>0</v>
      </c>
      <c r="E84" s="53" t="s">
        <v>0</v>
      </c>
      <c r="F84" s="40" t="s">
        <v>0</v>
      </c>
      <c r="G84" s="53" t="s">
        <v>0</v>
      </c>
      <c r="H84" s="68" t="s">
        <v>438</v>
      </c>
      <c r="I84" s="53" t="s">
        <v>548</v>
      </c>
      <c r="J84" s="53">
        <v>811</v>
      </c>
      <c r="K84" s="40" t="s">
        <v>0</v>
      </c>
      <c r="L84" s="53" t="s">
        <v>0</v>
      </c>
      <c r="M84" s="53" t="s">
        <v>0</v>
      </c>
      <c r="N84" s="53" t="s">
        <v>0</v>
      </c>
      <c r="O84" s="53" t="s">
        <v>0</v>
      </c>
      <c r="P84" s="53" t="s">
        <v>0</v>
      </c>
      <c r="Q84" s="54">
        <v>0</v>
      </c>
      <c r="R84" s="54">
        <v>0</v>
      </c>
      <c r="S84" s="54">
        <v>0</v>
      </c>
      <c r="T84" s="54">
        <v>0</v>
      </c>
      <c r="U84" s="54">
        <v>0</v>
      </c>
      <c r="V84" s="54">
        <v>0</v>
      </c>
      <c r="W84" s="205">
        <f>Q84+R84+S84</f>
        <v>0</v>
      </c>
    </row>
    <row r="85" spans="1:23" ht="114" customHeight="1" x14ac:dyDescent="0.25">
      <c r="A85" s="62" t="s">
        <v>163</v>
      </c>
      <c r="B85" s="52" t="s">
        <v>544</v>
      </c>
      <c r="C85" s="40" t="s">
        <v>27</v>
      </c>
      <c r="D85" s="59" t="s">
        <v>0</v>
      </c>
      <c r="E85" s="40" t="s">
        <v>627</v>
      </c>
      <c r="F85" s="40" t="s">
        <v>0</v>
      </c>
      <c r="G85" s="40" t="s">
        <v>250</v>
      </c>
      <c r="H85" s="53" t="s">
        <v>0</v>
      </c>
      <c r="I85" s="53" t="s">
        <v>0</v>
      </c>
      <c r="J85" s="53" t="s">
        <v>0</v>
      </c>
      <c r="K85" s="40">
        <v>34</v>
      </c>
      <c r="L85" s="53">
        <v>76</v>
      </c>
      <c r="M85" s="53">
        <v>38</v>
      </c>
      <c r="N85" s="53">
        <v>41</v>
      </c>
      <c r="O85" s="53">
        <v>44</v>
      </c>
      <c r="P85" s="53">
        <v>100</v>
      </c>
      <c r="Q85" s="53">
        <v>100</v>
      </c>
      <c r="R85" s="53">
        <v>100</v>
      </c>
      <c r="S85" s="53">
        <v>100</v>
      </c>
      <c r="T85" s="53">
        <v>100</v>
      </c>
      <c r="U85" s="53">
        <v>100</v>
      </c>
      <c r="V85" s="53">
        <v>100</v>
      </c>
      <c r="W85" s="172" t="s">
        <v>0</v>
      </c>
    </row>
    <row r="86" spans="1:23" ht="146.25" customHeight="1" x14ac:dyDescent="0.25">
      <c r="A86" s="62" t="s">
        <v>281</v>
      </c>
      <c r="B86" s="83" t="s">
        <v>304</v>
      </c>
      <c r="C86" s="53" t="s">
        <v>27</v>
      </c>
      <c r="D86" s="59">
        <v>1</v>
      </c>
      <c r="E86" s="40" t="s">
        <v>180</v>
      </c>
      <c r="F86" s="40" t="s">
        <v>743</v>
      </c>
      <c r="G86" s="40" t="s">
        <v>250</v>
      </c>
      <c r="H86" s="53" t="s">
        <v>0</v>
      </c>
      <c r="I86" s="53" t="s">
        <v>0</v>
      </c>
      <c r="J86" s="53" t="s">
        <v>0</v>
      </c>
      <c r="K86" s="40">
        <v>87.5</v>
      </c>
      <c r="L86" s="53">
        <v>87.5</v>
      </c>
      <c r="M86" s="53">
        <v>70</v>
      </c>
      <c r="N86" s="53">
        <v>70</v>
      </c>
      <c r="O86" s="53">
        <v>70</v>
      </c>
      <c r="P86" s="53">
        <v>70</v>
      </c>
      <c r="Q86" s="53">
        <v>70</v>
      </c>
      <c r="R86" s="53">
        <v>70</v>
      </c>
      <c r="S86" s="53">
        <v>70</v>
      </c>
      <c r="T86" s="53">
        <v>70</v>
      </c>
      <c r="U86" s="53">
        <v>70</v>
      </c>
      <c r="V86" s="53">
        <v>70</v>
      </c>
      <c r="W86" s="172" t="s">
        <v>0</v>
      </c>
    </row>
    <row r="87" spans="1:23" ht="32.25" customHeight="1" x14ac:dyDescent="0.25">
      <c r="A87" s="84"/>
      <c r="B87" s="83" t="s">
        <v>107</v>
      </c>
      <c r="C87" s="40" t="s">
        <v>2</v>
      </c>
      <c r="D87" s="59" t="s">
        <v>0</v>
      </c>
      <c r="E87" s="53" t="s">
        <v>0</v>
      </c>
      <c r="F87" s="40" t="s">
        <v>0</v>
      </c>
      <c r="G87" s="53" t="s">
        <v>0</v>
      </c>
      <c r="H87" s="53" t="s">
        <v>0</v>
      </c>
      <c r="I87" s="53" t="s">
        <v>0</v>
      </c>
      <c r="J87" s="40" t="s">
        <v>0</v>
      </c>
      <c r="K87" s="71" t="s">
        <v>59</v>
      </c>
      <c r="L87" s="54" t="s">
        <v>59</v>
      </c>
      <c r="M87" s="54" t="s">
        <v>59</v>
      </c>
      <c r="N87" s="54" t="s">
        <v>59</v>
      </c>
      <c r="O87" s="54" t="s">
        <v>59</v>
      </c>
      <c r="P87" s="54" t="s">
        <v>59</v>
      </c>
      <c r="Q87" s="54" t="s">
        <v>59</v>
      </c>
      <c r="R87" s="54" t="s">
        <v>59</v>
      </c>
      <c r="S87" s="54" t="s">
        <v>59</v>
      </c>
      <c r="T87" s="54" t="s">
        <v>59</v>
      </c>
      <c r="U87" s="54" t="s">
        <v>59</v>
      </c>
      <c r="V87" s="54" t="s">
        <v>59</v>
      </c>
      <c r="W87" s="204" t="s">
        <v>59</v>
      </c>
    </row>
    <row r="88" spans="1:23" ht="66" customHeight="1" x14ac:dyDescent="0.25">
      <c r="A88" s="233" t="s">
        <v>236</v>
      </c>
      <c r="B88" s="52" t="s">
        <v>305</v>
      </c>
      <c r="C88" s="53" t="s">
        <v>0</v>
      </c>
      <c r="D88" s="59">
        <v>1</v>
      </c>
      <c r="E88" s="53" t="s">
        <v>0</v>
      </c>
      <c r="F88" s="40" t="s">
        <v>743</v>
      </c>
      <c r="G88" s="40" t="s">
        <v>250</v>
      </c>
      <c r="H88" s="53" t="s">
        <v>0</v>
      </c>
      <c r="I88" s="53" t="s">
        <v>0</v>
      </c>
      <c r="J88" s="40" t="s">
        <v>0</v>
      </c>
      <c r="K88" s="53" t="s">
        <v>0</v>
      </c>
      <c r="L88" s="53" t="s">
        <v>0</v>
      </c>
      <c r="M88" s="53" t="s">
        <v>0</v>
      </c>
      <c r="N88" s="53" t="s">
        <v>0</v>
      </c>
      <c r="O88" s="53" t="s">
        <v>0</v>
      </c>
      <c r="P88" s="53" t="s">
        <v>0</v>
      </c>
      <c r="Q88" s="53" t="s">
        <v>0</v>
      </c>
      <c r="R88" s="53" t="s">
        <v>0</v>
      </c>
      <c r="S88" s="53" t="s">
        <v>0</v>
      </c>
      <c r="T88" s="53" t="s">
        <v>0</v>
      </c>
      <c r="U88" s="53" t="s">
        <v>0</v>
      </c>
      <c r="V88" s="53" t="s">
        <v>0</v>
      </c>
      <c r="W88" s="172" t="s">
        <v>0</v>
      </c>
    </row>
    <row r="89" spans="1:23" ht="30" customHeight="1" x14ac:dyDescent="0.25">
      <c r="A89" s="235"/>
      <c r="B89" s="52" t="s">
        <v>107</v>
      </c>
      <c r="C89" s="40" t="s">
        <v>2</v>
      </c>
      <c r="D89" s="59" t="s">
        <v>0</v>
      </c>
      <c r="E89" s="53" t="s">
        <v>0</v>
      </c>
      <c r="F89" s="40" t="s">
        <v>0</v>
      </c>
      <c r="G89" s="53" t="s">
        <v>0</v>
      </c>
      <c r="H89" s="53" t="s">
        <v>0</v>
      </c>
      <c r="I89" s="53" t="s">
        <v>0</v>
      </c>
      <c r="J89" s="40" t="s">
        <v>0</v>
      </c>
      <c r="K89" s="71" t="s">
        <v>59</v>
      </c>
      <c r="L89" s="54" t="s">
        <v>59</v>
      </c>
      <c r="M89" s="54" t="s">
        <v>59</v>
      </c>
      <c r="N89" s="54" t="s">
        <v>59</v>
      </c>
      <c r="O89" s="54" t="s">
        <v>59</v>
      </c>
      <c r="P89" s="54" t="s">
        <v>59</v>
      </c>
      <c r="Q89" s="54" t="s">
        <v>59</v>
      </c>
      <c r="R89" s="54" t="s">
        <v>59</v>
      </c>
      <c r="S89" s="54" t="s">
        <v>59</v>
      </c>
      <c r="T89" s="54" t="s">
        <v>59</v>
      </c>
      <c r="U89" s="54" t="s">
        <v>59</v>
      </c>
      <c r="V89" s="54" t="s">
        <v>59</v>
      </c>
      <c r="W89" s="204" t="s">
        <v>59</v>
      </c>
    </row>
    <row r="90" spans="1:23" ht="69" customHeight="1" x14ac:dyDescent="0.25">
      <c r="A90" s="237" t="s">
        <v>54</v>
      </c>
      <c r="B90" s="85" t="s">
        <v>221</v>
      </c>
      <c r="C90" s="59" t="s">
        <v>0</v>
      </c>
      <c r="D90" s="59">
        <v>1</v>
      </c>
      <c r="E90" s="40" t="s">
        <v>0</v>
      </c>
      <c r="F90" s="40" t="s">
        <v>743</v>
      </c>
      <c r="G90" s="40" t="s">
        <v>250</v>
      </c>
      <c r="H90" s="53" t="s">
        <v>0</v>
      </c>
      <c r="I90" s="53" t="s">
        <v>0</v>
      </c>
      <c r="J90" s="53" t="s">
        <v>0</v>
      </c>
      <c r="K90" s="53" t="s">
        <v>0</v>
      </c>
      <c r="L90" s="53" t="s">
        <v>0</v>
      </c>
      <c r="M90" s="53" t="s">
        <v>0</v>
      </c>
      <c r="N90" s="53" t="s">
        <v>0</v>
      </c>
      <c r="O90" s="53" t="s">
        <v>0</v>
      </c>
      <c r="P90" s="53" t="s">
        <v>0</v>
      </c>
      <c r="Q90" s="53" t="s">
        <v>0</v>
      </c>
      <c r="R90" s="53" t="s">
        <v>0</v>
      </c>
      <c r="S90" s="53" t="s">
        <v>0</v>
      </c>
      <c r="T90" s="53" t="s">
        <v>0</v>
      </c>
      <c r="U90" s="53" t="s">
        <v>0</v>
      </c>
      <c r="V90" s="53" t="s">
        <v>0</v>
      </c>
      <c r="W90" s="172" t="s">
        <v>0</v>
      </c>
    </row>
    <row r="91" spans="1:23" x14ac:dyDescent="0.25">
      <c r="A91" s="239"/>
      <c r="B91" s="86" t="s">
        <v>29</v>
      </c>
      <c r="C91" s="40" t="s">
        <v>2</v>
      </c>
      <c r="D91" s="59" t="s">
        <v>0</v>
      </c>
      <c r="E91" s="40" t="s">
        <v>0</v>
      </c>
      <c r="F91" s="40" t="s">
        <v>0</v>
      </c>
      <c r="G91" s="53" t="s">
        <v>0</v>
      </c>
      <c r="H91" s="53" t="s">
        <v>0</v>
      </c>
      <c r="I91" s="53" t="s">
        <v>0</v>
      </c>
      <c r="J91" s="53" t="s">
        <v>0</v>
      </c>
      <c r="K91" s="71">
        <f>K92</f>
        <v>33679.9</v>
      </c>
      <c r="L91" s="54">
        <f>L92+L94</f>
        <v>14201.299999999997</v>
      </c>
      <c r="M91" s="54">
        <f t="shared" ref="M91:V91" si="17">M93</f>
        <v>4395.5</v>
      </c>
      <c r="N91" s="54">
        <f t="shared" si="17"/>
        <v>6669</v>
      </c>
      <c r="O91" s="54">
        <f t="shared" si="17"/>
        <v>9954.7000000000007</v>
      </c>
      <c r="P91" s="54">
        <f t="shared" si="17"/>
        <v>10448.5</v>
      </c>
      <c r="Q91" s="54">
        <f t="shared" si="17"/>
        <v>20862.699999999997</v>
      </c>
      <c r="R91" s="54">
        <f t="shared" si="17"/>
        <v>19776.699999999997</v>
      </c>
      <c r="S91" s="54">
        <f t="shared" si="17"/>
        <v>14430.599999999999</v>
      </c>
      <c r="T91" s="54">
        <f t="shared" si="17"/>
        <v>11470</v>
      </c>
      <c r="U91" s="54">
        <f t="shared" si="17"/>
        <v>11750</v>
      </c>
      <c r="V91" s="54">
        <f t="shared" si="17"/>
        <v>11750</v>
      </c>
      <c r="W91" s="199">
        <f>SUM(K91:V91)</f>
        <v>169388.9</v>
      </c>
    </row>
    <row r="92" spans="1:23" x14ac:dyDescent="0.25">
      <c r="A92" s="239"/>
      <c r="B92" s="230"/>
      <c r="C92" s="40" t="s">
        <v>2</v>
      </c>
      <c r="D92" s="59" t="s">
        <v>0</v>
      </c>
      <c r="E92" s="40" t="s">
        <v>0</v>
      </c>
      <c r="F92" s="40" t="s">
        <v>0</v>
      </c>
      <c r="G92" s="53" t="s">
        <v>0</v>
      </c>
      <c r="H92" s="66" t="s">
        <v>156</v>
      </c>
      <c r="I92" s="53" t="s">
        <v>58</v>
      </c>
      <c r="J92" s="53" t="s">
        <v>0</v>
      </c>
      <c r="K92" s="71">
        <f>K100+K117+K124</f>
        <v>33679.9</v>
      </c>
      <c r="L92" s="54">
        <f>L100+L117+L124</f>
        <v>14120.899999999998</v>
      </c>
      <c r="M92" s="54" t="s">
        <v>59</v>
      </c>
      <c r="N92" s="54" t="s">
        <v>59</v>
      </c>
      <c r="O92" s="54" t="s">
        <v>59</v>
      </c>
      <c r="P92" s="54" t="s">
        <v>59</v>
      </c>
      <c r="Q92" s="54" t="s">
        <v>59</v>
      </c>
      <c r="R92" s="54" t="s">
        <v>59</v>
      </c>
      <c r="S92" s="54" t="s">
        <v>59</v>
      </c>
      <c r="T92" s="54" t="s">
        <v>59</v>
      </c>
      <c r="U92" s="54" t="s">
        <v>59</v>
      </c>
      <c r="V92" s="54" t="s">
        <v>59</v>
      </c>
      <c r="W92" s="199">
        <f>SUM(K92:V92)</f>
        <v>47800.800000000003</v>
      </c>
    </row>
    <row r="93" spans="1:23" x14ac:dyDescent="0.25">
      <c r="A93" s="239"/>
      <c r="B93" s="231"/>
      <c r="C93" s="40" t="s">
        <v>2</v>
      </c>
      <c r="D93" s="59" t="s">
        <v>0</v>
      </c>
      <c r="E93" s="40" t="s">
        <v>0</v>
      </c>
      <c r="F93" s="40" t="s">
        <v>0</v>
      </c>
      <c r="G93" s="53" t="s">
        <v>0</v>
      </c>
      <c r="H93" s="66" t="s">
        <v>156</v>
      </c>
      <c r="I93" s="68" t="s">
        <v>243</v>
      </c>
      <c r="J93" s="53" t="s">
        <v>0</v>
      </c>
      <c r="K93" s="71" t="s">
        <v>59</v>
      </c>
      <c r="L93" s="54" t="s">
        <v>59</v>
      </c>
      <c r="M93" s="54">
        <f>M101+M125+M118</f>
        <v>4395.5</v>
      </c>
      <c r="N93" s="54">
        <f t="shared" ref="N93:V93" si="18">N101+N118+N125</f>
        <v>6669</v>
      </c>
      <c r="O93" s="54">
        <f t="shared" si="18"/>
        <v>9954.7000000000007</v>
      </c>
      <c r="P93" s="54">
        <f t="shared" si="18"/>
        <v>10448.5</v>
      </c>
      <c r="Q93" s="54">
        <f>Q101+Q118+Q125</f>
        <v>20862.699999999997</v>
      </c>
      <c r="R93" s="54">
        <f t="shared" si="18"/>
        <v>19776.699999999997</v>
      </c>
      <c r="S93" s="54">
        <f t="shared" si="18"/>
        <v>14430.599999999999</v>
      </c>
      <c r="T93" s="54">
        <f t="shared" si="18"/>
        <v>11470</v>
      </c>
      <c r="U93" s="54">
        <f t="shared" si="18"/>
        <v>11750</v>
      </c>
      <c r="V93" s="54">
        <f t="shared" si="18"/>
        <v>11750</v>
      </c>
      <c r="W93" s="199">
        <f>SUM(K93:V93)</f>
        <v>121507.69999999998</v>
      </c>
    </row>
    <row r="94" spans="1:23" x14ac:dyDescent="0.25">
      <c r="A94" s="239"/>
      <c r="B94" s="231"/>
      <c r="C94" s="40" t="s">
        <v>2</v>
      </c>
      <c r="D94" s="59" t="s">
        <v>0</v>
      </c>
      <c r="E94" s="40" t="s">
        <v>0</v>
      </c>
      <c r="F94" s="40" t="s">
        <v>0</v>
      </c>
      <c r="G94" s="53" t="s">
        <v>0</v>
      </c>
      <c r="H94" s="66" t="s">
        <v>155</v>
      </c>
      <c r="I94" s="53" t="s">
        <v>58</v>
      </c>
      <c r="J94" s="53" t="s">
        <v>0</v>
      </c>
      <c r="K94" s="71" t="s">
        <v>59</v>
      </c>
      <c r="L94" s="54">
        <f>L102+0</f>
        <v>80.400000000000006</v>
      </c>
      <c r="M94" s="54" t="s">
        <v>59</v>
      </c>
      <c r="N94" s="54" t="s">
        <v>59</v>
      </c>
      <c r="O94" s="54" t="s">
        <v>59</v>
      </c>
      <c r="P94" s="54" t="s">
        <v>59</v>
      </c>
      <c r="Q94" s="54" t="s">
        <v>59</v>
      </c>
      <c r="R94" s="54" t="s">
        <v>59</v>
      </c>
      <c r="S94" s="54" t="s">
        <v>59</v>
      </c>
      <c r="T94" s="54" t="s">
        <v>59</v>
      </c>
      <c r="U94" s="54" t="s">
        <v>59</v>
      </c>
      <c r="V94" s="54" t="s">
        <v>59</v>
      </c>
      <c r="W94" s="199">
        <f>SUM(K94:V94)</f>
        <v>80.400000000000006</v>
      </c>
    </row>
    <row r="95" spans="1:23" x14ac:dyDescent="0.25">
      <c r="A95" s="72"/>
      <c r="B95" s="232"/>
      <c r="C95" s="40" t="s">
        <v>2</v>
      </c>
      <c r="D95" s="59" t="s">
        <v>0</v>
      </c>
      <c r="E95" s="40" t="s">
        <v>0</v>
      </c>
      <c r="F95" s="40" t="s">
        <v>0</v>
      </c>
      <c r="G95" s="53" t="s">
        <v>0</v>
      </c>
      <c r="H95" s="66" t="s">
        <v>155</v>
      </c>
      <c r="I95" s="68" t="s">
        <v>243</v>
      </c>
      <c r="J95" s="53" t="s">
        <v>0</v>
      </c>
      <c r="K95" s="71" t="s">
        <v>59</v>
      </c>
      <c r="L95" s="54" t="s">
        <v>59</v>
      </c>
      <c r="M95" s="54" t="s">
        <v>59</v>
      </c>
      <c r="N95" s="54" t="s">
        <v>59</v>
      </c>
      <c r="O95" s="54" t="s">
        <v>59</v>
      </c>
      <c r="P95" s="54" t="s">
        <v>59</v>
      </c>
      <c r="Q95" s="54" t="str">
        <f>Q103</f>
        <v>-</v>
      </c>
      <c r="R95" s="54" t="s">
        <v>59</v>
      </c>
      <c r="S95" s="54" t="s">
        <v>59</v>
      </c>
      <c r="T95" s="54" t="s">
        <v>59</v>
      </c>
      <c r="U95" s="54" t="s">
        <v>59</v>
      </c>
      <c r="V95" s="54" t="s">
        <v>59</v>
      </c>
      <c r="W95" s="199">
        <f>SUM(K95:V95)</f>
        <v>0</v>
      </c>
    </row>
    <row r="96" spans="1:23" ht="169.5" customHeight="1" x14ac:dyDescent="0.25">
      <c r="A96" s="56" t="s">
        <v>55</v>
      </c>
      <c r="B96" s="52" t="s">
        <v>306</v>
      </c>
      <c r="C96" s="40" t="s">
        <v>27</v>
      </c>
      <c r="D96" s="41" t="s">
        <v>0</v>
      </c>
      <c r="E96" s="40" t="s">
        <v>628</v>
      </c>
      <c r="F96" s="40" t="s">
        <v>0</v>
      </c>
      <c r="G96" s="53" t="s">
        <v>0</v>
      </c>
      <c r="H96" s="53" t="s">
        <v>0</v>
      </c>
      <c r="I96" s="53" t="s">
        <v>0</v>
      </c>
      <c r="J96" s="53" t="s">
        <v>0</v>
      </c>
      <c r="K96" s="71">
        <v>56.5</v>
      </c>
      <c r="L96" s="71">
        <v>45</v>
      </c>
      <c r="M96" s="71">
        <v>40</v>
      </c>
      <c r="N96" s="71">
        <v>44</v>
      </c>
      <c r="O96" s="71">
        <v>40</v>
      </c>
      <c r="P96" s="71">
        <v>40</v>
      </c>
      <c r="Q96" s="71">
        <v>44</v>
      </c>
      <c r="R96" s="71">
        <v>51</v>
      </c>
      <c r="S96" s="71">
        <v>55</v>
      </c>
      <c r="T96" s="71">
        <v>55</v>
      </c>
      <c r="U96" s="71">
        <v>55</v>
      </c>
      <c r="V96" s="87">
        <v>60</v>
      </c>
      <c r="W96" s="172" t="s">
        <v>0</v>
      </c>
    </row>
    <row r="97" spans="1:23" ht="194.25" customHeight="1" x14ac:dyDescent="0.25">
      <c r="A97" s="88" t="s">
        <v>567</v>
      </c>
      <c r="B97" s="79" t="s">
        <v>575</v>
      </c>
      <c r="C97" s="40" t="s">
        <v>27</v>
      </c>
      <c r="D97" s="41" t="s">
        <v>0</v>
      </c>
      <c r="E97" s="40" t="s">
        <v>638</v>
      </c>
      <c r="F97" s="40" t="s">
        <v>749</v>
      </c>
      <c r="G97" s="53" t="s">
        <v>0</v>
      </c>
      <c r="H97" s="53" t="s">
        <v>0</v>
      </c>
      <c r="I97" s="53" t="s">
        <v>0</v>
      </c>
      <c r="J97" s="53" t="s">
        <v>0</v>
      </c>
      <c r="K97" s="53" t="s">
        <v>0</v>
      </c>
      <c r="L97" s="53" t="s">
        <v>0</v>
      </c>
      <c r="M97" s="53" t="s">
        <v>0</v>
      </c>
      <c r="N97" s="53" t="s">
        <v>0</v>
      </c>
      <c r="O97" s="53" t="s">
        <v>0</v>
      </c>
      <c r="P97" s="53" t="s">
        <v>0</v>
      </c>
      <c r="Q97" s="71">
        <v>3.7</v>
      </c>
      <c r="R97" s="71">
        <v>3.9</v>
      </c>
      <c r="S97" s="71">
        <v>3.9</v>
      </c>
      <c r="T97" s="71">
        <v>3.9</v>
      </c>
      <c r="U97" s="71">
        <v>3.9</v>
      </c>
      <c r="V97" s="53">
        <v>3.9</v>
      </c>
      <c r="W97" s="172" t="s">
        <v>0</v>
      </c>
    </row>
    <row r="98" spans="1:23" ht="57.75" customHeight="1" x14ac:dyDescent="0.25">
      <c r="A98" s="237" t="s">
        <v>164</v>
      </c>
      <c r="B98" s="83" t="s">
        <v>307</v>
      </c>
      <c r="C98" s="40" t="s">
        <v>0</v>
      </c>
      <c r="D98" s="59">
        <v>1</v>
      </c>
      <c r="E98" s="40" t="s">
        <v>0</v>
      </c>
      <c r="F98" s="40" t="s">
        <v>743</v>
      </c>
      <c r="G98" s="40" t="s">
        <v>250</v>
      </c>
      <c r="H98" s="53" t="s">
        <v>0</v>
      </c>
      <c r="I98" s="53" t="s">
        <v>0</v>
      </c>
      <c r="J98" s="53" t="s">
        <v>0</v>
      </c>
      <c r="K98" s="71" t="s">
        <v>0</v>
      </c>
      <c r="L98" s="71" t="s">
        <v>0</v>
      </c>
      <c r="M98" s="71" t="s">
        <v>0</v>
      </c>
      <c r="N98" s="71" t="s">
        <v>0</v>
      </c>
      <c r="O98" s="71" t="s">
        <v>0</v>
      </c>
      <c r="P98" s="71" t="s">
        <v>0</v>
      </c>
      <c r="Q98" s="71" t="s">
        <v>0</v>
      </c>
      <c r="R98" s="71" t="s">
        <v>0</v>
      </c>
      <c r="S98" s="71" t="s">
        <v>0</v>
      </c>
      <c r="T98" s="71" t="s">
        <v>0</v>
      </c>
      <c r="U98" s="71" t="s">
        <v>0</v>
      </c>
      <c r="V98" s="53" t="s">
        <v>0</v>
      </c>
      <c r="W98" s="206" t="s">
        <v>0</v>
      </c>
    </row>
    <row r="99" spans="1:23" ht="25.5" x14ac:dyDescent="0.25">
      <c r="A99" s="239"/>
      <c r="B99" s="83" t="s">
        <v>175</v>
      </c>
      <c r="C99" s="40" t="s">
        <v>2</v>
      </c>
      <c r="D99" s="59" t="s">
        <v>0</v>
      </c>
      <c r="E99" s="53" t="s">
        <v>0</v>
      </c>
      <c r="F99" s="40" t="s">
        <v>0</v>
      </c>
      <c r="G99" s="53" t="s">
        <v>0</v>
      </c>
      <c r="H99" s="53" t="s">
        <v>0</v>
      </c>
      <c r="I99" s="53" t="s">
        <v>0</v>
      </c>
      <c r="J99" s="53" t="s">
        <v>0</v>
      </c>
      <c r="K99" s="71">
        <f>K100</f>
        <v>13844.199999999999</v>
      </c>
      <c r="L99" s="71">
        <f>L100+L102</f>
        <v>7098.5999999999995</v>
      </c>
      <c r="M99" s="71">
        <f>M101</f>
        <v>3466.2999999999997</v>
      </c>
      <c r="N99" s="71">
        <f>N101+N103</f>
        <v>3215.1</v>
      </c>
      <c r="O99" s="71">
        <f t="shared" ref="O99:V99" si="19">O101</f>
        <v>3955</v>
      </c>
      <c r="P99" s="71">
        <f t="shared" si="19"/>
        <v>4728.1000000000004</v>
      </c>
      <c r="Q99" s="71">
        <f t="shared" si="19"/>
        <v>4398.6000000000004</v>
      </c>
      <c r="R99" s="69">
        <f t="shared" si="19"/>
        <v>8199.7999999999993</v>
      </c>
      <c r="S99" s="71">
        <f t="shared" si="19"/>
        <v>6498</v>
      </c>
      <c r="T99" s="71">
        <f t="shared" si="19"/>
        <v>5087.7</v>
      </c>
      <c r="U99" s="71">
        <f t="shared" si="19"/>
        <v>5187.7</v>
      </c>
      <c r="V99" s="71">
        <f t="shared" si="19"/>
        <v>5187.7</v>
      </c>
      <c r="W99" s="199">
        <f>SUM(K99:V99)</f>
        <v>70866.799999999988</v>
      </c>
    </row>
    <row r="100" spans="1:23" x14ac:dyDescent="0.25">
      <c r="A100" s="239"/>
      <c r="B100" s="230"/>
      <c r="C100" s="40" t="s">
        <v>2</v>
      </c>
      <c r="D100" s="59" t="s">
        <v>0</v>
      </c>
      <c r="E100" s="53" t="s">
        <v>0</v>
      </c>
      <c r="F100" s="40" t="s">
        <v>0</v>
      </c>
      <c r="G100" s="53" t="s">
        <v>0</v>
      </c>
      <c r="H100" s="66" t="s">
        <v>156</v>
      </c>
      <c r="I100" s="53" t="s">
        <v>58</v>
      </c>
      <c r="J100" s="53" t="s">
        <v>0</v>
      </c>
      <c r="K100" s="54">
        <f>K104+K106+K108+K110</f>
        <v>13844.199999999999</v>
      </c>
      <c r="L100" s="54">
        <f>L106+L108</f>
        <v>7018.2</v>
      </c>
      <c r="M100" s="54" t="s">
        <v>59</v>
      </c>
      <c r="N100" s="54" t="s">
        <v>59</v>
      </c>
      <c r="O100" s="54" t="s">
        <v>59</v>
      </c>
      <c r="P100" s="54" t="s">
        <v>59</v>
      </c>
      <c r="Q100" s="54" t="s">
        <v>59</v>
      </c>
      <c r="R100" s="89" t="s">
        <v>59</v>
      </c>
      <c r="S100" s="54" t="s">
        <v>59</v>
      </c>
      <c r="T100" s="54" t="s">
        <v>59</v>
      </c>
      <c r="U100" s="54" t="s">
        <v>59</v>
      </c>
      <c r="V100" s="54" t="s">
        <v>59</v>
      </c>
      <c r="W100" s="199">
        <f t="shared" ref="W100:W114" si="20">SUM(K100:V100)</f>
        <v>20862.399999999998</v>
      </c>
    </row>
    <row r="101" spans="1:23" x14ac:dyDescent="0.25">
      <c r="A101" s="239"/>
      <c r="B101" s="231"/>
      <c r="C101" s="40" t="s">
        <v>2</v>
      </c>
      <c r="D101" s="59" t="s">
        <v>0</v>
      </c>
      <c r="E101" s="53" t="s">
        <v>0</v>
      </c>
      <c r="F101" s="40" t="s">
        <v>0</v>
      </c>
      <c r="G101" s="53" t="s">
        <v>0</v>
      </c>
      <c r="H101" s="66" t="s">
        <v>156</v>
      </c>
      <c r="I101" s="68" t="s">
        <v>243</v>
      </c>
      <c r="J101" s="53" t="s">
        <v>0</v>
      </c>
      <c r="K101" s="54" t="s">
        <v>59</v>
      </c>
      <c r="L101" s="54" t="s">
        <v>59</v>
      </c>
      <c r="M101" s="54">
        <f>M107+M109+M112</f>
        <v>3466.2999999999997</v>
      </c>
      <c r="N101" s="54">
        <f>N109</f>
        <v>3178.1</v>
      </c>
      <c r="O101" s="54">
        <f t="shared" ref="O101:U101" si="21">O109+O105</f>
        <v>3955</v>
      </c>
      <c r="P101" s="54">
        <f>P109</f>
        <v>4728.1000000000004</v>
      </c>
      <c r="Q101" s="54">
        <f t="shared" si="21"/>
        <v>4398.6000000000004</v>
      </c>
      <c r="R101" s="89">
        <f t="shared" si="21"/>
        <v>8199.7999999999993</v>
      </c>
      <c r="S101" s="54">
        <f t="shared" si="21"/>
        <v>6498</v>
      </c>
      <c r="T101" s="54">
        <f t="shared" si="21"/>
        <v>5087.7</v>
      </c>
      <c r="U101" s="54">
        <f t="shared" si="21"/>
        <v>5187.7</v>
      </c>
      <c r="V101" s="54">
        <f>V109+V105</f>
        <v>5187.7</v>
      </c>
      <c r="W101" s="199">
        <f t="shared" si="20"/>
        <v>49886.999999999985</v>
      </c>
    </row>
    <row r="102" spans="1:23" x14ac:dyDescent="0.25">
      <c r="A102" s="239"/>
      <c r="B102" s="231"/>
      <c r="C102" s="40" t="s">
        <v>2</v>
      </c>
      <c r="D102" s="59" t="s">
        <v>0</v>
      </c>
      <c r="E102" s="53" t="s">
        <v>0</v>
      </c>
      <c r="F102" s="40" t="s">
        <v>0</v>
      </c>
      <c r="G102" s="53" t="s">
        <v>0</v>
      </c>
      <c r="H102" s="66" t="s">
        <v>155</v>
      </c>
      <c r="I102" s="53" t="s">
        <v>58</v>
      </c>
      <c r="J102" s="53" t="s">
        <v>0</v>
      </c>
      <c r="K102" s="54" t="s">
        <v>59</v>
      </c>
      <c r="L102" s="54">
        <f>L111</f>
        <v>80.400000000000006</v>
      </c>
      <c r="M102" s="54" t="s">
        <v>59</v>
      </c>
      <c r="N102" s="54" t="s">
        <v>59</v>
      </c>
      <c r="O102" s="54" t="s">
        <v>59</v>
      </c>
      <c r="P102" s="54" t="s">
        <v>59</v>
      </c>
      <c r="Q102" s="54" t="s">
        <v>59</v>
      </c>
      <c r="R102" s="89" t="s">
        <v>59</v>
      </c>
      <c r="S102" s="54" t="s">
        <v>59</v>
      </c>
      <c r="T102" s="54" t="s">
        <v>59</v>
      </c>
      <c r="U102" s="54" t="s">
        <v>59</v>
      </c>
      <c r="V102" s="54" t="s">
        <v>59</v>
      </c>
      <c r="W102" s="199">
        <f t="shared" si="20"/>
        <v>80.400000000000006</v>
      </c>
    </row>
    <row r="103" spans="1:23" x14ac:dyDescent="0.25">
      <c r="A103" s="239"/>
      <c r="B103" s="231"/>
      <c r="C103" s="40" t="s">
        <v>2</v>
      </c>
      <c r="D103" s="59" t="s">
        <v>0</v>
      </c>
      <c r="E103" s="53" t="s">
        <v>0</v>
      </c>
      <c r="F103" s="40" t="s">
        <v>0</v>
      </c>
      <c r="G103" s="53" t="s">
        <v>0</v>
      </c>
      <c r="H103" s="66" t="s">
        <v>155</v>
      </c>
      <c r="I103" s="53" t="s">
        <v>243</v>
      </c>
      <c r="J103" s="53">
        <v>244</v>
      </c>
      <c r="K103" s="54" t="s">
        <v>59</v>
      </c>
      <c r="L103" s="54" t="s">
        <v>59</v>
      </c>
      <c r="M103" s="54" t="str">
        <f>M113</f>
        <v>-</v>
      </c>
      <c r="N103" s="54">
        <v>37</v>
      </c>
      <c r="O103" s="54" t="s">
        <v>59</v>
      </c>
      <c r="P103" s="54" t="s">
        <v>59</v>
      </c>
      <c r="Q103" s="54" t="s">
        <v>59</v>
      </c>
      <c r="R103" s="89" t="s">
        <v>59</v>
      </c>
      <c r="S103" s="54" t="s">
        <v>59</v>
      </c>
      <c r="T103" s="54" t="s">
        <v>59</v>
      </c>
      <c r="U103" s="54" t="s">
        <v>59</v>
      </c>
      <c r="V103" s="54" t="s">
        <v>59</v>
      </c>
      <c r="W103" s="199">
        <f t="shared" si="20"/>
        <v>37</v>
      </c>
    </row>
    <row r="104" spans="1:23" x14ac:dyDescent="0.25">
      <c r="A104" s="239"/>
      <c r="B104" s="231"/>
      <c r="C104" s="40" t="s">
        <v>2</v>
      </c>
      <c r="D104" s="59" t="s">
        <v>0</v>
      </c>
      <c r="E104" s="53" t="s">
        <v>0</v>
      </c>
      <c r="F104" s="40" t="s">
        <v>0</v>
      </c>
      <c r="G104" s="53" t="s">
        <v>0</v>
      </c>
      <c r="H104" s="66" t="s">
        <v>156</v>
      </c>
      <c r="I104" s="53" t="s">
        <v>58</v>
      </c>
      <c r="J104" s="53">
        <v>244</v>
      </c>
      <c r="K104" s="54">
        <v>30</v>
      </c>
      <c r="L104" s="54" t="s">
        <v>59</v>
      </c>
      <c r="M104" s="54" t="s">
        <v>59</v>
      </c>
      <c r="N104" s="54" t="s">
        <v>59</v>
      </c>
      <c r="O104" s="54" t="s">
        <v>59</v>
      </c>
      <c r="P104" s="54" t="s">
        <v>59</v>
      </c>
      <c r="Q104" s="54" t="s">
        <v>59</v>
      </c>
      <c r="R104" s="89" t="s">
        <v>59</v>
      </c>
      <c r="S104" s="54" t="s">
        <v>59</v>
      </c>
      <c r="T104" s="54" t="s">
        <v>59</v>
      </c>
      <c r="U104" s="54" t="s">
        <v>59</v>
      </c>
      <c r="V104" s="54" t="s">
        <v>59</v>
      </c>
      <c r="W104" s="199">
        <f t="shared" si="20"/>
        <v>30</v>
      </c>
    </row>
    <row r="105" spans="1:23" x14ac:dyDescent="0.25">
      <c r="A105" s="239"/>
      <c r="B105" s="231"/>
      <c r="C105" s="40" t="s">
        <v>2</v>
      </c>
      <c r="D105" s="59" t="s">
        <v>0</v>
      </c>
      <c r="E105" s="53" t="s">
        <v>0</v>
      </c>
      <c r="F105" s="40" t="s">
        <v>0</v>
      </c>
      <c r="G105" s="53" t="s">
        <v>0</v>
      </c>
      <c r="H105" s="66" t="s">
        <v>156</v>
      </c>
      <c r="I105" s="68" t="s">
        <v>243</v>
      </c>
      <c r="J105" s="53">
        <v>244</v>
      </c>
      <c r="K105" s="54" t="s">
        <v>59</v>
      </c>
      <c r="L105" s="54" t="s">
        <v>59</v>
      </c>
      <c r="M105" s="54" t="s">
        <v>59</v>
      </c>
      <c r="N105" s="54" t="s">
        <v>59</v>
      </c>
      <c r="O105" s="54">
        <f>40+20.4</f>
        <v>60.4</v>
      </c>
      <c r="P105" s="54" t="s">
        <v>59</v>
      </c>
      <c r="Q105" s="54">
        <v>88.8</v>
      </c>
      <c r="R105" s="89">
        <v>51.3</v>
      </c>
      <c r="S105" s="54">
        <v>87.2</v>
      </c>
      <c r="T105" s="54">
        <v>87.7</v>
      </c>
      <c r="U105" s="54">
        <v>87.7</v>
      </c>
      <c r="V105" s="54">
        <v>87.7</v>
      </c>
      <c r="W105" s="199">
        <f t="shared" si="20"/>
        <v>550.79999999999995</v>
      </c>
    </row>
    <row r="106" spans="1:23" x14ac:dyDescent="0.25">
      <c r="A106" s="239"/>
      <c r="B106" s="231"/>
      <c r="C106" s="40" t="s">
        <v>2</v>
      </c>
      <c r="D106" s="59" t="s">
        <v>0</v>
      </c>
      <c r="E106" s="53" t="s">
        <v>0</v>
      </c>
      <c r="F106" s="40" t="s">
        <v>0</v>
      </c>
      <c r="G106" s="53" t="s">
        <v>0</v>
      </c>
      <c r="H106" s="66" t="s">
        <v>156</v>
      </c>
      <c r="I106" s="53" t="s">
        <v>58</v>
      </c>
      <c r="J106" s="53">
        <v>321</v>
      </c>
      <c r="K106" s="54">
        <v>329.1</v>
      </c>
      <c r="L106" s="54">
        <v>139.5</v>
      </c>
      <c r="M106" s="54" t="s">
        <v>59</v>
      </c>
      <c r="N106" s="67" t="s">
        <v>59</v>
      </c>
      <c r="O106" s="67" t="s">
        <v>59</v>
      </c>
      <c r="P106" s="67" t="s">
        <v>59</v>
      </c>
      <c r="Q106" s="54" t="s">
        <v>59</v>
      </c>
      <c r="R106" s="89" t="s">
        <v>59</v>
      </c>
      <c r="S106" s="67" t="s">
        <v>59</v>
      </c>
      <c r="T106" s="54" t="s">
        <v>59</v>
      </c>
      <c r="U106" s="54" t="s">
        <v>59</v>
      </c>
      <c r="V106" s="54" t="s">
        <v>59</v>
      </c>
      <c r="W106" s="199">
        <f t="shared" si="20"/>
        <v>468.6</v>
      </c>
    </row>
    <row r="107" spans="1:23" x14ac:dyDescent="0.25">
      <c r="A107" s="239"/>
      <c r="B107" s="231"/>
      <c r="C107" s="40" t="s">
        <v>2</v>
      </c>
      <c r="D107" s="59" t="s">
        <v>0</v>
      </c>
      <c r="E107" s="53" t="s">
        <v>0</v>
      </c>
      <c r="F107" s="40" t="s">
        <v>0</v>
      </c>
      <c r="G107" s="53" t="s">
        <v>0</v>
      </c>
      <c r="H107" s="66" t="s">
        <v>156</v>
      </c>
      <c r="I107" s="68" t="s">
        <v>243</v>
      </c>
      <c r="J107" s="53">
        <v>321</v>
      </c>
      <c r="K107" s="54" t="s">
        <v>59</v>
      </c>
      <c r="L107" s="54" t="s">
        <v>59</v>
      </c>
      <c r="M107" s="54">
        <v>48.6</v>
      </c>
      <c r="N107" s="67" t="s">
        <v>59</v>
      </c>
      <c r="O107" s="67" t="s">
        <v>59</v>
      </c>
      <c r="P107" s="67" t="s">
        <v>59</v>
      </c>
      <c r="Q107" s="67" t="s">
        <v>59</v>
      </c>
      <c r="R107" s="90" t="s">
        <v>59</v>
      </c>
      <c r="S107" s="67" t="s">
        <v>59</v>
      </c>
      <c r="T107" s="67" t="s">
        <v>59</v>
      </c>
      <c r="U107" s="67" t="s">
        <v>59</v>
      </c>
      <c r="V107" s="54" t="s">
        <v>59</v>
      </c>
      <c r="W107" s="199">
        <f t="shared" si="20"/>
        <v>48.6</v>
      </c>
    </row>
    <row r="108" spans="1:23" x14ac:dyDescent="0.25">
      <c r="A108" s="239"/>
      <c r="B108" s="231"/>
      <c r="C108" s="40" t="s">
        <v>2</v>
      </c>
      <c r="D108" s="59" t="s">
        <v>0</v>
      </c>
      <c r="E108" s="53" t="s">
        <v>0</v>
      </c>
      <c r="F108" s="40" t="s">
        <v>0</v>
      </c>
      <c r="G108" s="53" t="s">
        <v>0</v>
      </c>
      <c r="H108" s="66" t="s">
        <v>156</v>
      </c>
      <c r="I108" s="53" t="s">
        <v>58</v>
      </c>
      <c r="J108" s="53">
        <v>360</v>
      </c>
      <c r="K108" s="54">
        <v>13341.8</v>
      </c>
      <c r="L108" s="54">
        <v>6878.7</v>
      </c>
      <c r="M108" s="54" t="s">
        <v>59</v>
      </c>
      <c r="N108" s="67" t="s">
        <v>59</v>
      </c>
      <c r="O108" s="67" t="s">
        <v>59</v>
      </c>
      <c r="P108" s="67" t="s">
        <v>59</v>
      </c>
      <c r="Q108" s="54" t="s">
        <v>59</v>
      </c>
      <c r="R108" s="89" t="s">
        <v>59</v>
      </c>
      <c r="S108" s="67" t="s">
        <v>59</v>
      </c>
      <c r="T108" s="54" t="s">
        <v>59</v>
      </c>
      <c r="U108" s="54" t="s">
        <v>59</v>
      </c>
      <c r="V108" s="54" t="s">
        <v>59</v>
      </c>
      <c r="W108" s="199">
        <f t="shared" si="20"/>
        <v>20220.5</v>
      </c>
    </row>
    <row r="109" spans="1:23" x14ac:dyDescent="0.25">
      <c r="A109" s="239"/>
      <c r="B109" s="231"/>
      <c r="C109" s="40" t="s">
        <v>2</v>
      </c>
      <c r="D109" s="59" t="s">
        <v>0</v>
      </c>
      <c r="E109" s="53" t="s">
        <v>0</v>
      </c>
      <c r="F109" s="40" t="s">
        <v>0</v>
      </c>
      <c r="G109" s="53" t="s">
        <v>0</v>
      </c>
      <c r="H109" s="66" t="s">
        <v>156</v>
      </c>
      <c r="I109" s="68" t="s">
        <v>243</v>
      </c>
      <c r="J109" s="53">
        <v>360</v>
      </c>
      <c r="K109" s="54" t="s">
        <v>59</v>
      </c>
      <c r="L109" s="54" t="s">
        <v>59</v>
      </c>
      <c r="M109" s="54">
        <v>3350.5</v>
      </c>
      <c r="N109" s="67">
        <v>3178.1</v>
      </c>
      <c r="O109" s="67">
        <v>3894.6</v>
      </c>
      <c r="P109" s="67">
        <v>4728.1000000000004</v>
      </c>
      <c r="Q109" s="54">
        <v>4309.8</v>
      </c>
      <c r="R109" s="89">
        <v>8148.5</v>
      </c>
      <c r="S109" s="54">
        <v>6410.8</v>
      </c>
      <c r="T109" s="54">
        <v>5000</v>
      </c>
      <c r="U109" s="54">
        <v>5100</v>
      </c>
      <c r="V109" s="54">
        <v>5100</v>
      </c>
      <c r="W109" s="199">
        <f t="shared" si="20"/>
        <v>49220.4</v>
      </c>
    </row>
    <row r="110" spans="1:23" x14ac:dyDescent="0.25">
      <c r="A110" s="239"/>
      <c r="B110" s="231"/>
      <c r="C110" s="40" t="s">
        <v>2</v>
      </c>
      <c r="D110" s="59" t="s">
        <v>0</v>
      </c>
      <c r="E110" s="53" t="s">
        <v>0</v>
      </c>
      <c r="F110" s="40" t="s">
        <v>0</v>
      </c>
      <c r="G110" s="53" t="s">
        <v>0</v>
      </c>
      <c r="H110" s="66" t="s">
        <v>156</v>
      </c>
      <c r="I110" s="53" t="s">
        <v>58</v>
      </c>
      <c r="J110" s="53">
        <v>323</v>
      </c>
      <c r="K110" s="54">
        <v>143.30000000000001</v>
      </c>
      <c r="L110" s="54" t="s">
        <v>59</v>
      </c>
      <c r="M110" s="54" t="s">
        <v>59</v>
      </c>
      <c r="N110" s="54" t="s">
        <v>59</v>
      </c>
      <c r="O110" s="54" t="s">
        <v>59</v>
      </c>
      <c r="P110" s="54" t="s">
        <v>59</v>
      </c>
      <c r="Q110" s="54" t="s">
        <v>59</v>
      </c>
      <c r="R110" s="54" t="s">
        <v>59</v>
      </c>
      <c r="S110" s="54" t="s">
        <v>59</v>
      </c>
      <c r="T110" s="54" t="s">
        <v>59</v>
      </c>
      <c r="U110" s="54" t="s">
        <v>59</v>
      </c>
      <c r="V110" s="54" t="s">
        <v>59</v>
      </c>
      <c r="W110" s="199">
        <f t="shared" si="20"/>
        <v>143.30000000000001</v>
      </c>
    </row>
    <row r="111" spans="1:23" x14ac:dyDescent="0.25">
      <c r="A111" s="239"/>
      <c r="B111" s="231"/>
      <c r="C111" s="40" t="s">
        <v>2</v>
      </c>
      <c r="D111" s="59" t="s">
        <v>0</v>
      </c>
      <c r="E111" s="53" t="s">
        <v>0</v>
      </c>
      <c r="F111" s="40" t="s">
        <v>0</v>
      </c>
      <c r="G111" s="53" t="s">
        <v>0</v>
      </c>
      <c r="H111" s="66" t="s">
        <v>155</v>
      </c>
      <c r="I111" s="53" t="s">
        <v>58</v>
      </c>
      <c r="J111" s="53">
        <v>323</v>
      </c>
      <c r="K111" s="54" t="s">
        <v>59</v>
      </c>
      <c r="L111" s="54">
        <v>80.400000000000006</v>
      </c>
      <c r="M111" s="54" t="s">
        <v>59</v>
      </c>
      <c r="N111" s="54" t="s">
        <v>59</v>
      </c>
      <c r="O111" s="54" t="s">
        <v>59</v>
      </c>
      <c r="P111" s="54" t="s">
        <v>59</v>
      </c>
      <c r="Q111" s="54" t="s">
        <v>59</v>
      </c>
      <c r="R111" s="54" t="s">
        <v>59</v>
      </c>
      <c r="S111" s="54" t="s">
        <v>59</v>
      </c>
      <c r="T111" s="54" t="s">
        <v>59</v>
      </c>
      <c r="U111" s="54" t="s">
        <v>59</v>
      </c>
      <c r="V111" s="54" t="s">
        <v>59</v>
      </c>
      <c r="W111" s="199">
        <f t="shared" si="20"/>
        <v>80.400000000000006</v>
      </c>
    </row>
    <row r="112" spans="1:23" x14ac:dyDescent="0.25">
      <c r="A112" s="64"/>
      <c r="B112" s="231"/>
      <c r="C112" s="40" t="s">
        <v>2</v>
      </c>
      <c r="D112" s="59" t="s">
        <v>0</v>
      </c>
      <c r="E112" s="53" t="s">
        <v>0</v>
      </c>
      <c r="F112" s="40" t="s">
        <v>0</v>
      </c>
      <c r="G112" s="53" t="s">
        <v>0</v>
      </c>
      <c r="H112" s="66" t="s">
        <v>155</v>
      </c>
      <c r="I112" s="53" t="s">
        <v>243</v>
      </c>
      <c r="J112" s="53">
        <v>323</v>
      </c>
      <c r="K112" s="54" t="s">
        <v>59</v>
      </c>
      <c r="L112" s="54" t="s">
        <v>59</v>
      </c>
      <c r="M112" s="54">
        <v>67.2</v>
      </c>
      <c r="N112" s="54" t="s">
        <v>59</v>
      </c>
      <c r="O112" s="54" t="s">
        <v>59</v>
      </c>
      <c r="P112" s="54" t="s">
        <v>59</v>
      </c>
      <c r="Q112" s="54" t="s">
        <v>59</v>
      </c>
      <c r="R112" s="54" t="s">
        <v>59</v>
      </c>
      <c r="S112" s="54" t="s">
        <v>59</v>
      </c>
      <c r="T112" s="54" t="s">
        <v>59</v>
      </c>
      <c r="U112" s="54" t="s">
        <v>59</v>
      </c>
      <c r="V112" s="54" t="s">
        <v>59</v>
      </c>
      <c r="W112" s="199">
        <f t="shared" si="20"/>
        <v>67.2</v>
      </c>
    </row>
    <row r="113" spans="1:23" x14ac:dyDescent="0.25">
      <c r="A113" s="72"/>
      <c r="B113" s="232"/>
      <c r="C113" s="40" t="s">
        <v>2</v>
      </c>
      <c r="D113" s="59" t="s">
        <v>0</v>
      </c>
      <c r="E113" s="53" t="s">
        <v>0</v>
      </c>
      <c r="F113" s="40" t="s">
        <v>0</v>
      </c>
      <c r="G113" s="53" t="s">
        <v>0</v>
      </c>
      <c r="H113" s="66" t="s">
        <v>155</v>
      </c>
      <c r="I113" s="53">
        <v>410404500</v>
      </c>
      <c r="J113" s="53">
        <v>321</v>
      </c>
      <c r="K113" s="54" t="s">
        <v>59</v>
      </c>
      <c r="L113" s="54" t="s">
        <v>59</v>
      </c>
      <c r="M113" s="54" t="s">
        <v>59</v>
      </c>
      <c r="N113" s="54" t="s">
        <v>59</v>
      </c>
      <c r="O113" s="54" t="s">
        <v>59</v>
      </c>
      <c r="P113" s="54" t="s">
        <v>59</v>
      </c>
      <c r="Q113" s="54" t="s">
        <v>59</v>
      </c>
      <c r="R113" s="54" t="s">
        <v>59</v>
      </c>
      <c r="S113" s="54" t="s">
        <v>59</v>
      </c>
      <c r="T113" s="54" t="s">
        <v>59</v>
      </c>
      <c r="U113" s="54" t="s">
        <v>59</v>
      </c>
      <c r="V113" s="54" t="s">
        <v>59</v>
      </c>
      <c r="W113" s="199">
        <f t="shared" si="20"/>
        <v>0</v>
      </c>
    </row>
    <row r="114" spans="1:23" ht="39" customHeight="1" x14ac:dyDescent="0.25">
      <c r="A114" s="88" t="s">
        <v>165</v>
      </c>
      <c r="B114" s="52" t="s">
        <v>308</v>
      </c>
      <c r="C114" s="40" t="s">
        <v>60</v>
      </c>
      <c r="D114" s="41" t="s">
        <v>0</v>
      </c>
      <c r="E114" s="40" t="s">
        <v>33</v>
      </c>
      <c r="F114" s="40" t="s">
        <v>0</v>
      </c>
      <c r="G114" s="40" t="s">
        <v>0</v>
      </c>
      <c r="H114" s="53" t="s">
        <v>0</v>
      </c>
      <c r="I114" s="53" t="s">
        <v>0</v>
      </c>
      <c r="J114" s="53" t="s">
        <v>0</v>
      </c>
      <c r="K114" s="66">
        <v>25978</v>
      </c>
      <c r="L114" s="66">
        <v>21366</v>
      </c>
      <c r="M114" s="66">
        <v>18000</v>
      </c>
      <c r="N114" s="66">
        <v>18000</v>
      </c>
      <c r="O114" s="91">
        <v>18000</v>
      </c>
      <c r="P114" s="66">
        <v>18000</v>
      </c>
      <c r="Q114" s="66">
        <v>15000</v>
      </c>
      <c r="R114" s="66">
        <v>15000</v>
      </c>
      <c r="S114" s="66">
        <v>15000</v>
      </c>
      <c r="T114" s="66">
        <v>15000</v>
      </c>
      <c r="U114" s="66">
        <v>15000</v>
      </c>
      <c r="V114" s="66">
        <v>16000</v>
      </c>
      <c r="W114" s="202">
        <f t="shared" si="20"/>
        <v>210344</v>
      </c>
    </row>
    <row r="115" spans="1:23" ht="56.25" customHeight="1" x14ac:dyDescent="0.25">
      <c r="A115" s="237" t="s">
        <v>56</v>
      </c>
      <c r="B115" s="83" t="s">
        <v>309</v>
      </c>
      <c r="C115" s="53" t="s">
        <v>0</v>
      </c>
      <c r="D115" s="41">
        <v>1</v>
      </c>
      <c r="E115" s="40" t="s">
        <v>0</v>
      </c>
      <c r="F115" s="40" t="s">
        <v>743</v>
      </c>
      <c r="G115" s="40" t="s">
        <v>250</v>
      </c>
      <c r="H115" s="53" t="s">
        <v>0</v>
      </c>
      <c r="I115" s="53" t="s">
        <v>0</v>
      </c>
      <c r="J115" s="53" t="s">
        <v>0</v>
      </c>
      <c r="K115" s="54" t="s">
        <v>0</v>
      </c>
      <c r="L115" s="71" t="s">
        <v>0</v>
      </c>
      <c r="M115" s="71" t="s">
        <v>0</v>
      </c>
      <c r="N115" s="71" t="s">
        <v>0</v>
      </c>
      <c r="O115" s="71" t="s">
        <v>0</v>
      </c>
      <c r="P115" s="71" t="s">
        <v>0</v>
      </c>
      <c r="Q115" s="71" t="s">
        <v>0</v>
      </c>
      <c r="R115" s="71" t="s">
        <v>0</v>
      </c>
      <c r="S115" s="71" t="s">
        <v>0</v>
      </c>
      <c r="T115" s="71" t="s">
        <v>0</v>
      </c>
      <c r="U115" s="71" t="s">
        <v>0</v>
      </c>
      <c r="V115" s="71" t="s">
        <v>0</v>
      </c>
      <c r="W115" s="206" t="s">
        <v>0</v>
      </c>
    </row>
    <row r="116" spans="1:23" ht="25.5" x14ac:dyDescent="0.25">
      <c r="A116" s="239"/>
      <c r="B116" s="86" t="s">
        <v>175</v>
      </c>
      <c r="C116" s="40" t="s">
        <v>2</v>
      </c>
      <c r="D116" s="59" t="s">
        <v>0</v>
      </c>
      <c r="E116" s="53" t="s">
        <v>0</v>
      </c>
      <c r="F116" s="40" t="s">
        <v>0</v>
      </c>
      <c r="G116" s="53" t="s">
        <v>0</v>
      </c>
      <c r="H116" s="53" t="s">
        <v>0</v>
      </c>
      <c r="I116" s="53" t="s">
        <v>0</v>
      </c>
      <c r="J116" s="53" t="s">
        <v>0</v>
      </c>
      <c r="K116" s="54">
        <f>K117</f>
        <v>15681.8</v>
      </c>
      <c r="L116" s="54">
        <f>L117</f>
        <v>6160.9</v>
      </c>
      <c r="M116" s="54">
        <f t="shared" ref="M116:V116" si="22">M118</f>
        <v>622.19999999999993</v>
      </c>
      <c r="N116" s="67">
        <f t="shared" si="22"/>
        <v>2751.8</v>
      </c>
      <c r="O116" s="67">
        <f t="shared" si="22"/>
        <v>3528</v>
      </c>
      <c r="P116" s="67">
        <f t="shared" si="22"/>
        <v>4518.6000000000004</v>
      </c>
      <c r="Q116" s="54">
        <f t="shared" si="22"/>
        <v>14745.5</v>
      </c>
      <c r="R116" s="54">
        <f t="shared" si="22"/>
        <v>9335.4</v>
      </c>
      <c r="S116" s="54">
        <f t="shared" si="22"/>
        <v>6276.8</v>
      </c>
      <c r="T116" s="54">
        <f t="shared" si="22"/>
        <v>5110</v>
      </c>
      <c r="U116" s="54">
        <f t="shared" si="22"/>
        <v>5190</v>
      </c>
      <c r="V116" s="54">
        <f t="shared" si="22"/>
        <v>5190</v>
      </c>
      <c r="W116" s="199">
        <f t="shared" ref="W116:W121" si="23">SUM(K116:V116)</f>
        <v>79111</v>
      </c>
    </row>
    <row r="117" spans="1:23" x14ac:dyDescent="0.25">
      <c r="A117" s="239"/>
      <c r="B117" s="230"/>
      <c r="C117" s="40"/>
      <c r="D117" s="41" t="s">
        <v>0</v>
      </c>
      <c r="E117" s="53" t="s">
        <v>0</v>
      </c>
      <c r="F117" s="40" t="s">
        <v>0</v>
      </c>
      <c r="G117" s="53" t="s">
        <v>0</v>
      </c>
      <c r="H117" s="66" t="s">
        <v>156</v>
      </c>
      <c r="I117" s="53" t="s">
        <v>58</v>
      </c>
      <c r="J117" s="40" t="s">
        <v>0</v>
      </c>
      <c r="K117" s="54">
        <f>K119</f>
        <v>15681.8</v>
      </c>
      <c r="L117" s="54">
        <f>L119</f>
        <v>6160.9</v>
      </c>
      <c r="M117" s="54" t="s">
        <v>59</v>
      </c>
      <c r="N117" s="67" t="s">
        <v>59</v>
      </c>
      <c r="O117" s="67" t="s">
        <v>59</v>
      </c>
      <c r="P117" s="67" t="s">
        <v>59</v>
      </c>
      <c r="Q117" s="54" t="s">
        <v>59</v>
      </c>
      <c r="R117" s="54" t="s">
        <v>59</v>
      </c>
      <c r="S117" s="54" t="s">
        <v>59</v>
      </c>
      <c r="T117" s="54" t="s">
        <v>59</v>
      </c>
      <c r="U117" s="54" t="s">
        <v>59</v>
      </c>
      <c r="V117" s="54" t="s">
        <v>59</v>
      </c>
      <c r="W117" s="199">
        <f t="shared" si="23"/>
        <v>21842.699999999997</v>
      </c>
    </row>
    <row r="118" spans="1:23" x14ac:dyDescent="0.25">
      <c r="A118" s="239"/>
      <c r="B118" s="231"/>
      <c r="C118" s="40"/>
      <c r="D118" s="41" t="s">
        <v>0</v>
      </c>
      <c r="E118" s="53" t="s">
        <v>0</v>
      </c>
      <c r="F118" s="40" t="s">
        <v>0</v>
      </c>
      <c r="G118" s="53" t="s">
        <v>0</v>
      </c>
      <c r="H118" s="66" t="s">
        <v>156</v>
      </c>
      <c r="I118" s="68" t="s">
        <v>243</v>
      </c>
      <c r="J118" s="40" t="s">
        <v>0</v>
      </c>
      <c r="K118" s="54" t="s">
        <v>59</v>
      </c>
      <c r="L118" s="54" t="s">
        <v>59</v>
      </c>
      <c r="M118" s="54">
        <f t="shared" ref="M118:V118" si="24">M120</f>
        <v>622.19999999999993</v>
      </c>
      <c r="N118" s="67">
        <f t="shared" si="24"/>
        <v>2751.8</v>
      </c>
      <c r="O118" s="67">
        <f t="shared" si="24"/>
        <v>3528</v>
      </c>
      <c r="P118" s="67">
        <f t="shared" si="24"/>
        <v>4518.6000000000004</v>
      </c>
      <c r="Q118" s="54">
        <f t="shared" si="24"/>
        <v>14745.5</v>
      </c>
      <c r="R118" s="54">
        <f t="shared" si="24"/>
        <v>9335.4</v>
      </c>
      <c r="S118" s="54">
        <f t="shared" si="24"/>
        <v>6276.8</v>
      </c>
      <c r="T118" s="54">
        <f t="shared" si="24"/>
        <v>5110</v>
      </c>
      <c r="U118" s="54">
        <f t="shared" si="24"/>
        <v>5190</v>
      </c>
      <c r="V118" s="54">
        <f t="shared" si="24"/>
        <v>5190</v>
      </c>
      <c r="W118" s="199">
        <f t="shared" si="23"/>
        <v>57268.3</v>
      </c>
    </row>
    <row r="119" spans="1:23" x14ac:dyDescent="0.25">
      <c r="A119" s="239"/>
      <c r="B119" s="231"/>
      <c r="C119" s="40"/>
      <c r="D119" s="41" t="s">
        <v>0</v>
      </c>
      <c r="E119" s="53" t="s">
        <v>0</v>
      </c>
      <c r="F119" s="40" t="s">
        <v>0</v>
      </c>
      <c r="G119" s="53" t="s">
        <v>0</v>
      </c>
      <c r="H119" s="66" t="s">
        <v>156</v>
      </c>
      <c r="I119" s="53" t="s">
        <v>58</v>
      </c>
      <c r="J119" s="53">
        <v>321</v>
      </c>
      <c r="K119" s="54">
        <v>15681.8</v>
      </c>
      <c r="L119" s="71">
        <v>6160.9</v>
      </c>
      <c r="M119" s="54" t="s">
        <v>59</v>
      </c>
      <c r="N119" s="67" t="s">
        <v>59</v>
      </c>
      <c r="O119" s="67" t="s">
        <v>59</v>
      </c>
      <c r="P119" s="67" t="s">
        <v>59</v>
      </c>
      <c r="Q119" s="54" t="s">
        <v>59</v>
      </c>
      <c r="R119" s="54" t="s">
        <v>59</v>
      </c>
      <c r="S119" s="54" t="s">
        <v>59</v>
      </c>
      <c r="T119" s="54" t="s">
        <v>59</v>
      </c>
      <c r="U119" s="54" t="s">
        <v>59</v>
      </c>
      <c r="V119" s="54" t="s">
        <v>59</v>
      </c>
      <c r="W119" s="199">
        <f t="shared" si="23"/>
        <v>21842.699999999997</v>
      </c>
    </row>
    <row r="120" spans="1:23" x14ac:dyDescent="0.25">
      <c r="A120" s="238"/>
      <c r="B120" s="232"/>
      <c r="C120" s="40"/>
      <c r="D120" s="41" t="s">
        <v>0</v>
      </c>
      <c r="E120" s="53" t="s">
        <v>0</v>
      </c>
      <c r="F120" s="40" t="s">
        <v>0</v>
      </c>
      <c r="G120" s="53" t="s">
        <v>0</v>
      </c>
      <c r="H120" s="66" t="s">
        <v>156</v>
      </c>
      <c r="I120" s="68" t="s">
        <v>243</v>
      </c>
      <c r="J120" s="53">
        <v>321</v>
      </c>
      <c r="K120" s="54" t="s">
        <v>59</v>
      </c>
      <c r="L120" s="54" t="s">
        <v>59</v>
      </c>
      <c r="M120" s="71">
        <f>471.9-48.6+247.5-48.6</f>
        <v>622.19999999999993</v>
      </c>
      <c r="N120" s="67">
        <v>2751.8</v>
      </c>
      <c r="O120" s="67">
        <v>3528</v>
      </c>
      <c r="P120" s="67">
        <v>4518.6000000000004</v>
      </c>
      <c r="Q120" s="54">
        <v>14745.5</v>
      </c>
      <c r="R120" s="54">
        <v>9335.4</v>
      </c>
      <c r="S120" s="54">
        <f>6462.8-186</f>
        <v>6276.8</v>
      </c>
      <c r="T120" s="54">
        <v>5110</v>
      </c>
      <c r="U120" s="54">
        <v>5190</v>
      </c>
      <c r="V120" s="54">
        <v>5190</v>
      </c>
      <c r="W120" s="199">
        <f t="shared" si="23"/>
        <v>57268.3</v>
      </c>
    </row>
    <row r="121" spans="1:23" ht="53.25" customHeight="1" x14ac:dyDescent="0.25">
      <c r="A121" s="88" t="s">
        <v>166</v>
      </c>
      <c r="B121" s="52" t="s">
        <v>428</v>
      </c>
      <c r="C121" s="40" t="s">
        <v>60</v>
      </c>
      <c r="D121" s="59" t="s">
        <v>0</v>
      </c>
      <c r="E121" s="40" t="s">
        <v>33</v>
      </c>
      <c r="F121" s="40" t="s">
        <v>0</v>
      </c>
      <c r="G121" s="53" t="s">
        <v>0</v>
      </c>
      <c r="H121" s="53" t="s">
        <v>0</v>
      </c>
      <c r="I121" s="53" t="s">
        <v>0</v>
      </c>
      <c r="J121" s="53" t="s">
        <v>0</v>
      </c>
      <c r="K121" s="66">
        <v>294</v>
      </c>
      <c r="L121" s="66">
        <v>79</v>
      </c>
      <c r="M121" s="66">
        <v>50</v>
      </c>
      <c r="N121" s="91">
        <v>50</v>
      </c>
      <c r="O121" s="91">
        <v>565</v>
      </c>
      <c r="P121" s="91">
        <v>550</v>
      </c>
      <c r="Q121" s="66">
        <v>534</v>
      </c>
      <c r="R121" s="66">
        <v>534</v>
      </c>
      <c r="S121" s="66">
        <v>534</v>
      </c>
      <c r="T121" s="66">
        <v>534</v>
      </c>
      <c r="U121" s="66">
        <v>534</v>
      </c>
      <c r="V121" s="66">
        <v>550</v>
      </c>
      <c r="W121" s="202">
        <f t="shared" si="23"/>
        <v>4808</v>
      </c>
    </row>
    <row r="122" spans="1:23" ht="56.25" customHeight="1" x14ac:dyDescent="0.25">
      <c r="A122" s="237" t="s">
        <v>57</v>
      </c>
      <c r="B122" s="83" t="s">
        <v>310</v>
      </c>
      <c r="C122" s="40" t="s">
        <v>0</v>
      </c>
      <c r="D122" s="41">
        <v>1</v>
      </c>
      <c r="E122" s="40" t="s">
        <v>0</v>
      </c>
      <c r="F122" s="40" t="s">
        <v>743</v>
      </c>
      <c r="G122" s="40" t="s">
        <v>250</v>
      </c>
      <c r="H122" s="53" t="s">
        <v>0</v>
      </c>
      <c r="I122" s="53" t="s">
        <v>0</v>
      </c>
      <c r="J122" s="53" t="s">
        <v>0</v>
      </c>
      <c r="K122" s="54" t="s">
        <v>0</v>
      </c>
      <c r="L122" s="71" t="s">
        <v>0</v>
      </c>
      <c r="M122" s="71" t="s">
        <v>0</v>
      </c>
      <c r="N122" s="71" t="s">
        <v>0</v>
      </c>
      <c r="O122" s="71" t="s">
        <v>0</v>
      </c>
      <c r="P122" s="71" t="s">
        <v>0</v>
      </c>
      <c r="Q122" s="71" t="s">
        <v>0</v>
      </c>
      <c r="R122" s="71" t="s">
        <v>0</v>
      </c>
      <c r="S122" s="71" t="s">
        <v>0</v>
      </c>
      <c r="T122" s="71" t="s">
        <v>0</v>
      </c>
      <c r="U122" s="71" t="s">
        <v>0</v>
      </c>
      <c r="V122" s="71" t="s">
        <v>0</v>
      </c>
      <c r="W122" s="206" t="s">
        <v>0</v>
      </c>
    </row>
    <row r="123" spans="1:23" x14ac:dyDescent="0.25">
      <c r="A123" s="239"/>
      <c r="B123" s="86" t="s">
        <v>266</v>
      </c>
      <c r="C123" s="40" t="s">
        <v>2</v>
      </c>
      <c r="D123" s="41" t="s">
        <v>0</v>
      </c>
      <c r="E123" s="53" t="s">
        <v>0</v>
      </c>
      <c r="F123" s="40" t="s">
        <v>0</v>
      </c>
      <c r="G123" s="53" t="s">
        <v>0</v>
      </c>
      <c r="H123" s="53" t="s">
        <v>0</v>
      </c>
      <c r="I123" s="53" t="s">
        <v>0</v>
      </c>
      <c r="J123" s="53" t="s">
        <v>0</v>
      </c>
      <c r="K123" s="54">
        <f>K124</f>
        <v>4153.8999999999996</v>
      </c>
      <c r="L123" s="54">
        <f>L124</f>
        <v>941.8</v>
      </c>
      <c r="M123" s="54">
        <f t="shared" ref="M123:V123" si="25">M125</f>
        <v>307</v>
      </c>
      <c r="N123" s="54">
        <f t="shared" si="25"/>
        <v>739.1</v>
      </c>
      <c r="O123" s="54">
        <f t="shared" si="25"/>
        <v>2471.6999999999998</v>
      </c>
      <c r="P123" s="54">
        <f t="shared" si="25"/>
        <v>1201.8</v>
      </c>
      <c r="Q123" s="54">
        <f>Q125</f>
        <v>1718.6</v>
      </c>
      <c r="R123" s="54">
        <f t="shared" si="25"/>
        <v>2241.5</v>
      </c>
      <c r="S123" s="54">
        <f t="shared" si="25"/>
        <v>1655.8</v>
      </c>
      <c r="T123" s="54">
        <f t="shared" si="25"/>
        <v>1272.3</v>
      </c>
      <c r="U123" s="54">
        <f t="shared" si="25"/>
        <v>1372.3</v>
      </c>
      <c r="V123" s="54">
        <f t="shared" si="25"/>
        <v>1372.3</v>
      </c>
      <c r="W123" s="199">
        <f>SUM(K123:V123)</f>
        <v>19448.099999999999</v>
      </c>
    </row>
    <row r="124" spans="1:23" x14ac:dyDescent="0.25">
      <c r="A124" s="239"/>
      <c r="B124" s="230"/>
      <c r="C124" s="40"/>
      <c r="D124" s="41" t="s">
        <v>0</v>
      </c>
      <c r="E124" s="53" t="s">
        <v>0</v>
      </c>
      <c r="F124" s="40" t="s">
        <v>0</v>
      </c>
      <c r="G124" s="53" t="s">
        <v>0</v>
      </c>
      <c r="H124" s="66" t="s">
        <v>156</v>
      </c>
      <c r="I124" s="53" t="s">
        <v>58</v>
      </c>
      <c r="J124" s="53" t="s">
        <v>0</v>
      </c>
      <c r="K124" s="54">
        <f>K126+K128</f>
        <v>4153.8999999999996</v>
      </c>
      <c r="L124" s="54">
        <f>L126+L128</f>
        <v>941.8</v>
      </c>
      <c r="M124" s="54" t="s">
        <v>59</v>
      </c>
      <c r="N124" s="54" t="s">
        <v>59</v>
      </c>
      <c r="O124" s="54" t="s">
        <v>59</v>
      </c>
      <c r="P124" s="54" t="s">
        <v>59</v>
      </c>
      <c r="Q124" s="54" t="s">
        <v>59</v>
      </c>
      <c r="R124" s="54" t="s">
        <v>59</v>
      </c>
      <c r="S124" s="54" t="s">
        <v>59</v>
      </c>
      <c r="T124" s="54" t="s">
        <v>59</v>
      </c>
      <c r="U124" s="54" t="s">
        <v>59</v>
      </c>
      <c r="V124" s="54" t="s">
        <v>59</v>
      </c>
      <c r="W124" s="199">
        <f t="shared" ref="W124:W129" si="26">SUM(K124:V124)</f>
        <v>5095.7</v>
      </c>
    </row>
    <row r="125" spans="1:23" x14ac:dyDescent="0.25">
      <c r="A125" s="239"/>
      <c r="B125" s="231"/>
      <c r="C125" s="40" t="s">
        <v>2</v>
      </c>
      <c r="D125" s="41" t="s">
        <v>0</v>
      </c>
      <c r="E125" s="53" t="s">
        <v>0</v>
      </c>
      <c r="F125" s="40" t="s">
        <v>0</v>
      </c>
      <c r="G125" s="53" t="s">
        <v>0</v>
      </c>
      <c r="H125" s="66" t="s">
        <v>156</v>
      </c>
      <c r="I125" s="68" t="s">
        <v>243</v>
      </c>
      <c r="J125" s="53" t="s">
        <v>0</v>
      </c>
      <c r="K125" s="54" t="s">
        <v>59</v>
      </c>
      <c r="L125" s="54" t="s">
        <v>59</v>
      </c>
      <c r="M125" s="54">
        <f>M127+M129</f>
        <v>307</v>
      </c>
      <c r="N125" s="54">
        <f>N129</f>
        <v>739.1</v>
      </c>
      <c r="O125" s="54">
        <f t="shared" ref="O125:V125" si="27">O127+O129</f>
        <v>2471.6999999999998</v>
      </c>
      <c r="P125" s="54">
        <f t="shared" si="27"/>
        <v>1201.8</v>
      </c>
      <c r="Q125" s="54">
        <f t="shared" si="27"/>
        <v>1718.6</v>
      </c>
      <c r="R125" s="54">
        <f t="shared" si="27"/>
        <v>2241.5</v>
      </c>
      <c r="S125" s="54">
        <f t="shared" si="27"/>
        <v>1655.8</v>
      </c>
      <c r="T125" s="54">
        <f t="shared" si="27"/>
        <v>1272.3</v>
      </c>
      <c r="U125" s="54">
        <f t="shared" si="27"/>
        <v>1372.3</v>
      </c>
      <c r="V125" s="54">
        <f t="shared" si="27"/>
        <v>1372.3</v>
      </c>
      <c r="W125" s="199">
        <f t="shared" si="26"/>
        <v>14352.399999999996</v>
      </c>
    </row>
    <row r="126" spans="1:23" x14ac:dyDescent="0.25">
      <c r="A126" s="239"/>
      <c r="B126" s="231"/>
      <c r="C126" s="40"/>
      <c r="D126" s="41" t="s">
        <v>0</v>
      </c>
      <c r="E126" s="53" t="s">
        <v>0</v>
      </c>
      <c r="F126" s="40" t="s">
        <v>0</v>
      </c>
      <c r="G126" s="53" t="s">
        <v>0</v>
      </c>
      <c r="H126" s="66" t="s">
        <v>156</v>
      </c>
      <c r="I126" s="53" t="s">
        <v>58</v>
      </c>
      <c r="J126" s="59">
        <v>242</v>
      </c>
      <c r="K126" s="71">
        <v>306.39999999999998</v>
      </c>
      <c r="L126" s="71">
        <v>170.4</v>
      </c>
      <c r="M126" s="54" t="s">
        <v>59</v>
      </c>
      <c r="N126" s="54" t="s">
        <v>59</v>
      </c>
      <c r="O126" s="54" t="s">
        <v>59</v>
      </c>
      <c r="P126" s="54" t="s">
        <v>59</v>
      </c>
      <c r="Q126" s="54" t="s">
        <v>59</v>
      </c>
      <c r="R126" s="54" t="s">
        <v>59</v>
      </c>
      <c r="S126" s="54" t="s">
        <v>59</v>
      </c>
      <c r="T126" s="54" t="s">
        <v>59</v>
      </c>
      <c r="U126" s="54" t="s">
        <v>59</v>
      </c>
      <c r="V126" s="54" t="s">
        <v>59</v>
      </c>
      <c r="W126" s="199">
        <f t="shared" si="26"/>
        <v>476.79999999999995</v>
      </c>
    </row>
    <row r="127" spans="1:23" x14ac:dyDescent="0.25">
      <c r="A127" s="239"/>
      <c r="B127" s="231"/>
      <c r="C127" s="40" t="s">
        <v>2</v>
      </c>
      <c r="D127" s="41" t="s">
        <v>0</v>
      </c>
      <c r="E127" s="53" t="s">
        <v>0</v>
      </c>
      <c r="F127" s="40" t="s">
        <v>0</v>
      </c>
      <c r="G127" s="53" t="s">
        <v>0</v>
      </c>
      <c r="H127" s="66" t="s">
        <v>156</v>
      </c>
      <c r="I127" s="68" t="s">
        <v>243</v>
      </c>
      <c r="J127" s="59">
        <v>242</v>
      </c>
      <c r="K127" s="54" t="s">
        <v>59</v>
      </c>
      <c r="L127" s="54" t="s">
        <v>59</v>
      </c>
      <c r="M127" s="71">
        <v>0</v>
      </c>
      <c r="N127" s="67">
        <v>0</v>
      </c>
      <c r="O127" s="67">
        <v>1942.2</v>
      </c>
      <c r="P127" s="67">
        <v>199.8</v>
      </c>
      <c r="Q127" s="54">
        <v>350</v>
      </c>
      <c r="R127" s="54">
        <v>450</v>
      </c>
      <c r="S127" s="54">
        <v>0</v>
      </c>
      <c r="T127" s="54">
        <v>0</v>
      </c>
      <c r="U127" s="54">
        <v>0</v>
      </c>
      <c r="V127" s="54">
        <v>0</v>
      </c>
      <c r="W127" s="199">
        <f t="shared" si="26"/>
        <v>2942</v>
      </c>
    </row>
    <row r="128" spans="1:23" x14ac:dyDescent="0.25">
      <c r="A128" s="239"/>
      <c r="B128" s="231"/>
      <c r="C128" s="40"/>
      <c r="D128" s="41" t="s">
        <v>0</v>
      </c>
      <c r="E128" s="53" t="s">
        <v>0</v>
      </c>
      <c r="F128" s="40" t="s">
        <v>0</v>
      </c>
      <c r="G128" s="53" t="s">
        <v>0</v>
      </c>
      <c r="H128" s="66" t="s">
        <v>156</v>
      </c>
      <c r="I128" s="53" t="s">
        <v>58</v>
      </c>
      <c r="J128" s="59">
        <v>244</v>
      </c>
      <c r="K128" s="71">
        <v>3847.5</v>
      </c>
      <c r="L128" s="71">
        <v>771.4</v>
      </c>
      <c r="M128" s="54" t="s">
        <v>59</v>
      </c>
      <c r="N128" s="54" t="s">
        <v>59</v>
      </c>
      <c r="O128" s="54" t="s">
        <v>59</v>
      </c>
      <c r="P128" s="54" t="s">
        <v>59</v>
      </c>
      <c r="Q128" s="54" t="s">
        <v>59</v>
      </c>
      <c r="R128" s="54" t="s">
        <v>59</v>
      </c>
      <c r="S128" s="54" t="s">
        <v>59</v>
      </c>
      <c r="T128" s="54" t="s">
        <v>59</v>
      </c>
      <c r="U128" s="54" t="s">
        <v>59</v>
      </c>
      <c r="V128" s="54" t="s">
        <v>59</v>
      </c>
      <c r="W128" s="199">
        <f t="shared" si="26"/>
        <v>4618.8999999999996</v>
      </c>
    </row>
    <row r="129" spans="1:23" x14ac:dyDescent="0.25">
      <c r="A129" s="72"/>
      <c r="B129" s="232"/>
      <c r="C129" s="40" t="s">
        <v>2</v>
      </c>
      <c r="D129" s="41" t="s">
        <v>0</v>
      </c>
      <c r="E129" s="53" t="s">
        <v>0</v>
      </c>
      <c r="F129" s="40" t="s">
        <v>0</v>
      </c>
      <c r="G129" s="53" t="s">
        <v>0</v>
      </c>
      <c r="H129" s="66" t="s">
        <v>156</v>
      </c>
      <c r="I129" s="68" t="s">
        <v>243</v>
      </c>
      <c r="J129" s="59">
        <v>244</v>
      </c>
      <c r="K129" s="54" t="s">
        <v>59</v>
      </c>
      <c r="L129" s="54" t="s">
        <v>59</v>
      </c>
      <c r="M129" s="71">
        <f>223.6+83.4</f>
        <v>307</v>
      </c>
      <c r="N129" s="54">
        <v>739.1</v>
      </c>
      <c r="O129" s="54">
        <v>529.5</v>
      </c>
      <c r="P129" s="54">
        <v>1002</v>
      </c>
      <c r="Q129" s="54">
        <v>1368.6</v>
      </c>
      <c r="R129" s="54">
        <v>1791.5</v>
      </c>
      <c r="S129" s="54">
        <v>1655.8</v>
      </c>
      <c r="T129" s="54">
        <v>1272.3</v>
      </c>
      <c r="U129" s="54">
        <v>1372.3</v>
      </c>
      <c r="V129" s="54">
        <v>1372.3</v>
      </c>
      <c r="W129" s="199">
        <f t="shared" si="26"/>
        <v>11410.399999999998</v>
      </c>
    </row>
    <row r="130" spans="1:23" ht="147.75" customHeight="1" x14ac:dyDescent="0.25">
      <c r="A130" s="88" t="s">
        <v>167</v>
      </c>
      <c r="B130" s="52" t="s">
        <v>747</v>
      </c>
      <c r="C130" s="40" t="s">
        <v>27</v>
      </c>
      <c r="D130" s="59" t="s">
        <v>0</v>
      </c>
      <c r="E130" s="40" t="s">
        <v>748</v>
      </c>
      <c r="F130" s="40" t="s">
        <v>0</v>
      </c>
      <c r="G130" s="53" t="s">
        <v>0</v>
      </c>
      <c r="H130" s="53" t="s">
        <v>0</v>
      </c>
      <c r="I130" s="53" t="s">
        <v>0</v>
      </c>
      <c r="J130" s="53" t="s">
        <v>0</v>
      </c>
      <c r="K130" s="71">
        <v>16.899999999999999</v>
      </c>
      <c r="L130" s="71">
        <v>17</v>
      </c>
      <c r="M130" s="71">
        <v>17</v>
      </c>
      <c r="N130" s="71">
        <v>17</v>
      </c>
      <c r="O130" s="71">
        <v>17</v>
      </c>
      <c r="P130" s="71">
        <v>17</v>
      </c>
      <c r="Q130" s="71">
        <v>17</v>
      </c>
      <c r="R130" s="71">
        <v>100</v>
      </c>
      <c r="S130" s="71">
        <v>100</v>
      </c>
      <c r="T130" s="71">
        <v>100</v>
      </c>
      <c r="U130" s="71">
        <v>100</v>
      </c>
      <c r="V130" s="71">
        <v>100</v>
      </c>
      <c r="W130" s="206" t="s">
        <v>0</v>
      </c>
    </row>
    <row r="131" spans="1:23" ht="25.5" customHeight="1" x14ac:dyDescent="0.25">
      <c r="A131" s="183" t="s">
        <v>168</v>
      </c>
      <c r="B131" s="171" t="s">
        <v>311</v>
      </c>
      <c r="C131" s="40" t="s">
        <v>60</v>
      </c>
      <c r="D131" s="59" t="s">
        <v>0</v>
      </c>
      <c r="E131" s="40" t="s">
        <v>33</v>
      </c>
      <c r="F131" s="40" t="s">
        <v>0</v>
      </c>
      <c r="G131" s="53" t="s">
        <v>0</v>
      </c>
      <c r="H131" s="53" t="s">
        <v>0</v>
      </c>
      <c r="I131" s="53" t="s">
        <v>0</v>
      </c>
      <c r="J131" s="53" t="s">
        <v>0</v>
      </c>
      <c r="K131" s="93">
        <v>11964</v>
      </c>
      <c r="L131" s="94">
        <v>7655</v>
      </c>
      <c r="M131" s="94">
        <v>6084</v>
      </c>
      <c r="N131" s="94">
        <v>5808</v>
      </c>
      <c r="O131" s="94">
        <v>5409</v>
      </c>
      <c r="P131" s="94">
        <v>5422</v>
      </c>
      <c r="Q131" s="94">
        <v>5710</v>
      </c>
      <c r="R131" s="94">
        <v>5710</v>
      </c>
      <c r="S131" s="94">
        <v>4750</v>
      </c>
      <c r="T131" s="94">
        <v>6000</v>
      </c>
      <c r="U131" s="94">
        <v>6000</v>
      </c>
      <c r="V131" s="66">
        <v>6000</v>
      </c>
      <c r="W131" s="202">
        <f>SUM(K131:V131)</f>
        <v>76512</v>
      </c>
    </row>
    <row r="132" spans="1:23" ht="47.25" hidden="1" customHeight="1" x14ac:dyDescent="0.25">
      <c r="A132" s="56" t="s">
        <v>282</v>
      </c>
      <c r="B132" s="95" t="s">
        <v>447</v>
      </c>
      <c r="C132" s="40" t="s">
        <v>27</v>
      </c>
      <c r="D132" s="59" t="s">
        <v>0</v>
      </c>
      <c r="E132" s="96" t="s">
        <v>534</v>
      </c>
      <c r="F132" s="40" t="s">
        <v>273</v>
      </c>
      <c r="G132" s="40" t="s">
        <v>0</v>
      </c>
      <c r="H132" s="53" t="s">
        <v>0</v>
      </c>
      <c r="I132" s="53" t="s">
        <v>0</v>
      </c>
      <c r="J132" s="53" t="s">
        <v>0</v>
      </c>
      <c r="K132" s="53" t="s">
        <v>0</v>
      </c>
      <c r="L132" s="40" t="s">
        <v>0</v>
      </c>
      <c r="M132" s="40" t="s">
        <v>0</v>
      </c>
      <c r="N132" s="69">
        <v>0.71</v>
      </c>
      <c r="O132" s="53" t="s">
        <v>0</v>
      </c>
      <c r="P132" s="40" t="s">
        <v>0</v>
      </c>
      <c r="Q132" s="40" t="s">
        <v>0</v>
      </c>
      <c r="R132" s="40" t="s">
        <v>0</v>
      </c>
      <c r="S132" s="40" t="s">
        <v>0</v>
      </c>
      <c r="T132" s="40" t="s">
        <v>0</v>
      </c>
      <c r="U132" s="40" t="s">
        <v>0</v>
      </c>
      <c r="V132" s="40"/>
      <c r="W132" s="206" t="s">
        <v>0</v>
      </c>
    </row>
    <row r="133" spans="1:23" ht="143.25" customHeight="1" x14ac:dyDescent="0.25">
      <c r="A133" s="56" t="s">
        <v>487</v>
      </c>
      <c r="B133" s="95" t="s">
        <v>312</v>
      </c>
      <c r="C133" s="40" t="s">
        <v>53</v>
      </c>
      <c r="D133" s="59" t="s">
        <v>0</v>
      </c>
      <c r="E133" s="96" t="s">
        <v>268</v>
      </c>
      <c r="F133" s="40" t="s">
        <v>273</v>
      </c>
      <c r="G133" s="40" t="s">
        <v>0</v>
      </c>
      <c r="H133" s="53" t="s">
        <v>0</v>
      </c>
      <c r="I133" s="53" t="s">
        <v>0</v>
      </c>
      <c r="J133" s="53" t="s">
        <v>0</v>
      </c>
      <c r="K133" s="53" t="s">
        <v>0</v>
      </c>
      <c r="L133" s="40" t="s">
        <v>0</v>
      </c>
      <c r="M133" s="40" t="s">
        <v>0</v>
      </c>
      <c r="N133" s="66">
        <v>200</v>
      </c>
      <c r="O133" s="53" t="s">
        <v>0</v>
      </c>
      <c r="P133" s="40" t="s">
        <v>0</v>
      </c>
      <c r="Q133" s="40" t="s">
        <v>0</v>
      </c>
      <c r="R133" s="40" t="s">
        <v>0</v>
      </c>
      <c r="S133" s="40" t="s">
        <v>0</v>
      </c>
      <c r="T133" s="40" t="s">
        <v>0</v>
      </c>
      <c r="U133" s="40" t="s">
        <v>0</v>
      </c>
      <c r="V133" s="71" t="s">
        <v>0</v>
      </c>
      <c r="W133" s="206" t="s">
        <v>0</v>
      </c>
    </row>
    <row r="134" spans="1:23" ht="152.25" customHeight="1" x14ac:dyDescent="0.25">
      <c r="A134" s="56" t="s">
        <v>488</v>
      </c>
      <c r="B134" s="95" t="s">
        <v>683</v>
      </c>
      <c r="C134" s="40" t="s">
        <v>27</v>
      </c>
      <c r="D134" s="59" t="s">
        <v>0</v>
      </c>
      <c r="E134" s="96" t="s">
        <v>629</v>
      </c>
      <c r="F134" s="40" t="s">
        <v>273</v>
      </c>
      <c r="G134" s="40" t="s">
        <v>0</v>
      </c>
      <c r="H134" s="53" t="s">
        <v>0</v>
      </c>
      <c r="I134" s="53" t="s">
        <v>0</v>
      </c>
      <c r="J134" s="53" t="s">
        <v>0</v>
      </c>
      <c r="K134" s="53" t="s">
        <v>0</v>
      </c>
      <c r="L134" s="40" t="s">
        <v>0</v>
      </c>
      <c r="M134" s="40" t="s">
        <v>0</v>
      </c>
      <c r="N134" s="69">
        <v>44</v>
      </c>
      <c r="O134" s="53" t="s">
        <v>0</v>
      </c>
      <c r="P134" s="40" t="s">
        <v>0</v>
      </c>
      <c r="Q134" s="40" t="s">
        <v>0</v>
      </c>
      <c r="R134" s="40" t="s">
        <v>0</v>
      </c>
      <c r="S134" s="40" t="s">
        <v>0</v>
      </c>
      <c r="T134" s="40" t="s">
        <v>0</v>
      </c>
      <c r="U134" s="40" t="s">
        <v>0</v>
      </c>
      <c r="V134" s="71" t="s">
        <v>0</v>
      </c>
      <c r="W134" s="206" t="s">
        <v>0</v>
      </c>
    </row>
    <row r="135" spans="1:23" ht="94.5" customHeight="1" x14ac:dyDescent="0.25">
      <c r="A135" s="56" t="s">
        <v>489</v>
      </c>
      <c r="B135" s="95" t="s">
        <v>313</v>
      </c>
      <c r="C135" s="40" t="s">
        <v>53</v>
      </c>
      <c r="D135" s="59" t="s">
        <v>0</v>
      </c>
      <c r="E135" s="96" t="s">
        <v>269</v>
      </c>
      <c r="F135" s="40" t="s">
        <v>273</v>
      </c>
      <c r="G135" s="40" t="s">
        <v>0</v>
      </c>
      <c r="H135" s="53" t="s">
        <v>0</v>
      </c>
      <c r="I135" s="53" t="s">
        <v>0</v>
      </c>
      <c r="J135" s="53" t="s">
        <v>0</v>
      </c>
      <c r="K135" s="53" t="s">
        <v>0</v>
      </c>
      <c r="L135" s="40" t="s">
        <v>0</v>
      </c>
      <c r="M135" s="40" t="s">
        <v>0</v>
      </c>
      <c r="N135" s="69">
        <v>70</v>
      </c>
      <c r="O135" s="53" t="s">
        <v>0</v>
      </c>
      <c r="P135" s="40" t="s">
        <v>0</v>
      </c>
      <c r="Q135" s="40" t="s">
        <v>0</v>
      </c>
      <c r="R135" s="40" t="s">
        <v>0</v>
      </c>
      <c r="S135" s="40" t="s">
        <v>0</v>
      </c>
      <c r="T135" s="40" t="s">
        <v>0</v>
      </c>
      <c r="U135" s="40" t="s">
        <v>0</v>
      </c>
      <c r="V135" s="71" t="s">
        <v>0</v>
      </c>
      <c r="W135" s="206" t="s">
        <v>0</v>
      </c>
    </row>
    <row r="136" spans="1:23" ht="152.25" customHeight="1" x14ac:dyDescent="0.25">
      <c r="A136" s="56" t="s">
        <v>490</v>
      </c>
      <c r="B136" s="95" t="s">
        <v>314</v>
      </c>
      <c r="C136" s="40" t="s">
        <v>60</v>
      </c>
      <c r="D136" s="59" t="s">
        <v>0</v>
      </c>
      <c r="E136" s="96" t="s">
        <v>270</v>
      </c>
      <c r="F136" s="40" t="s">
        <v>273</v>
      </c>
      <c r="G136" s="40" t="s">
        <v>0</v>
      </c>
      <c r="H136" s="53" t="s">
        <v>0</v>
      </c>
      <c r="I136" s="53" t="s">
        <v>0</v>
      </c>
      <c r="J136" s="53" t="s">
        <v>0</v>
      </c>
      <c r="K136" s="53" t="s">
        <v>0</v>
      </c>
      <c r="L136" s="40" t="s">
        <v>0</v>
      </c>
      <c r="M136" s="40" t="s">
        <v>0</v>
      </c>
      <c r="N136" s="66">
        <v>7635</v>
      </c>
      <c r="O136" s="53" t="s">
        <v>0</v>
      </c>
      <c r="P136" s="40" t="s">
        <v>0</v>
      </c>
      <c r="Q136" s="40" t="s">
        <v>0</v>
      </c>
      <c r="R136" s="40" t="s">
        <v>0</v>
      </c>
      <c r="S136" s="40" t="s">
        <v>0</v>
      </c>
      <c r="T136" s="40" t="s">
        <v>0</v>
      </c>
      <c r="U136" s="40" t="s">
        <v>0</v>
      </c>
      <c r="V136" s="71" t="s">
        <v>0</v>
      </c>
      <c r="W136" s="206" t="s">
        <v>0</v>
      </c>
    </row>
    <row r="137" spans="1:23" ht="163.5" customHeight="1" x14ac:dyDescent="0.25">
      <c r="A137" s="56" t="s">
        <v>491</v>
      </c>
      <c r="B137" s="95" t="s">
        <v>315</v>
      </c>
      <c r="C137" s="40" t="s">
        <v>27</v>
      </c>
      <c r="D137" s="59" t="s">
        <v>0</v>
      </c>
      <c r="E137" s="96" t="s">
        <v>535</v>
      </c>
      <c r="F137" s="40" t="s">
        <v>273</v>
      </c>
      <c r="G137" s="40" t="s">
        <v>0</v>
      </c>
      <c r="H137" s="53" t="s">
        <v>0</v>
      </c>
      <c r="I137" s="53" t="s">
        <v>0</v>
      </c>
      <c r="J137" s="53" t="s">
        <v>0</v>
      </c>
      <c r="K137" s="53" t="s">
        <v>0</v>
      </c>
      <c r="L137" s="40" t="s">
        <v>0</v>
      </c>
      <c r="M137" s="40" t="s">
        <v>0</v>
      </c>
      <c r="N137" s="69">
        <v>20</v>
      </c>
      <c r="O137" s="53" t="s">
        <v>0</v>
      </c>
      <c r="P137" s="40" t="s">
        <v>0</v>
      </c>
      <c r="Q137" s="40" t="s">
        <v>0</v>
      </c>
      <c r="R137" s="40" t="s">
        <v>0</v>
      </c>
      <c r="S137" s="40" t="s">
        <v>0</v>
      </c>
      <c r="T137" s="40" t="s">
        <v>0</v>
      </c>
      <c r="U137" s="40" t="s">
        <v>0</v>
      </c>
      <c r="V137" s="71" t="s">
        <v>0</v>
      </c>
      <c r="W137" s="206" t="s">
        <v>0</v>
      </c>
    </row>
    <row r="138" spans="1:23" ht="141.75" customHeight="1" x14ac:dyDescent="0.25">
      <c r="A138" s="56" t="s">
        <v>492</v>
      </c>
      <c r="B138" s="95" t="s">
        <v>316</v>
      </c>
      <c r="C138" s="40" t="s">
        <v>53</v>
      </c>
      <c r="D138" s="59" t="s">
        <v>0</v>
      </c>
      <c r="E138" s="96" t="s">
        <v>536</v>
      </c>
      <c r="F138" s="40" t="s">
        <v>273</v>
      </c>
      <c r="G138" s="40" t="s">
        <v>0</v>
      </c>
      <c r="H138" s="53" t="s">
        <v>0</v>
      </c>
      <c r="I138" s="53" t="s">
        <v>0</v>
      </c>
      <c r="J138" s="53" t="s">
        <v>0</v>
      </c>
      <c r="K138" s="53" t="s">
        <v>0</v>
      </c>
      <c r="L138" s="40" t="s">
        <v>0</v>
      </c>
      <c r="M138" s="40" t="s">
        <v>0</v>
      </c>
      <c r="N138" s="69">
        <v>3</v>
      </c>
      <c r="O138" s="53" t="s">
        <v>0</v>
      </c>
      <c r="P138" s="40" t="s">
        <v>0</v>
      </c>
      <c r="Q138" s="40" t="s">
        <v>0</v>
      </c>
      <c r="R138" s="40" t="s">
        <v>0</v>
      </c>
      <c r="S138" s="40" t="s">
        <v>0</v>
      </c>
      <c r="T138" s="40" t="s">
        <v>0</v>
      </c>
      <c r="U138" s="40" t="s">
        <v>0</v>
      </c>
      <c r="V138" s="71" t="s">
        <v>0</v>
      </c>
      <c r="W138" s="206" t="s">
        <v>0</v>
      </c>
    </row>
    <row r="139" spans="1:23" ht="162" customHeight="1" x14ac:dyDescent="0.25">
      <c r="A139" s="56" t="s">
        <v>493</v>
      </c>
      <c r="B139" s="95" t="s">
        <v>317</v>
      </c>
      <c r="C139" s="40" t="s">
        <v>27</v>
      </c>
      <c r="D139" s="59" t="s">
        <v>0</v>
      </c>
      <c r="E139" s="96" t="s">
        <v>537</v>
      </c>
      <c r="F139" s="40" t="s">
        <v>273</v>
      </c>
      <c r="G139" s="40" t="s">
        <v>0</v>
      </c>
      <c r="H139" s="53" t="s">
        <v>0</v>
      </c>
      <c r="I139" s="53" t="s">
        <v>0</v>
      </c>
      <c r="J139" s="53" t="s">
        <v>0</v>
      </c>
      <c r="K139" s="53" t="s">
        <v>0</v>
      </c>
      <c r="L139" s="40" t="s">
        <v>0</v>
      </c>
      <c r="M139" s="40" t="s">
        <v>0</v>
      </c>
      <c r="N139" s="71">
        <v>100</v>
      </c>
      <c r="O139" s="53" t="s">
        <v>0</v>
      </c>
      <c r="P139" s="40" t="s">
        <v>0</v>
      </c>
      <c r="Q139" s="40" t="s">
        <v>0</v>
      </c>
      <c r="R139" s="40" t="s">
        <v>0</v>
      </c>
      <c r="S139" s="40" t="s">
        <v>0</v>
      </c>
      <c r="T139" s="40" t="s">
        <v>0</v>
      </c>
      <c r="U139" s="40" t="s">
        <v>0</v>
      </c>
      <c r="V139" s="71" t="s">
        <v>0</v>
      </c>
      <c r="W139" s="206" t="s">
        <v>0</v>
      </c>
    </row>
    <row r="140" spans="1:23" ht="9" hidden="1" customHeight="1" x14ac:dyDescent="0.25">
      <c r="A140" s="56" t="s">
        <v>494</v>
      </c>
      <c r="B140" s="95" t="s">
        <v>318</v>
      </c>
      <c r="C140" s="40" t="s">
        <v>53</v>
      </c>
      <c r="D140" s="59" t="s">
        <v>0</v>
      </c>
      <c r="E140" s="96" t="s">
        <v>271</v>
      </c>
      <c r="F140" s="40" t="s">
        <v>273</v>
      </c>
      <c r="G140" s="40" t="s">
        <v>0</v>
      </c>
      <c r="H140" s="53" t="s">
        <v>0</v>
      </c>
      <c r="I140" s="53" t="s">
        <v>0</v>
      </c>
      <c r="J140" s="53" t="s">
        <v>0</v>
      </c>
      <c r="K140" s="53" t="s">
        <v>0</v>
      </c>
      <c r="L140" s="40" t="s">
        <v>0</v>
      </c>
      <c r="M140" s="40" t="s">
        <v>0</v>
      </c>
      <c r="N140" s="66">
        <v>5</v>
      </c>
      <c r="O140" s="53" t="s">
        <v>0</v>
      </c>
      <c r="P140" s="40" t="s">
        <v>0</v>
      </c>
      <c r="Q140" s="40" t="s">
        <v>0</v>
      </c>
      <c r="R140" s="40" t="s">
        <v>0</v>
      </c>
      <c r="S140" s="40" t="s">
        <v>0</v>
      </c>
      <c r="T140" s="40" t="s">
        <v>0</v>
      </c>
      <c r="U140" s="40" t="s">
        <v>0</v>
      </c>
      <c r="V140" s="40"/>
      <c r="W140" s="206" t="s">
        <v>0</v>
      </c>
    </row>
    <row r="141" spans="1:23" ht="60" customHeight="1" x14ac:dyDescent="0.25">
      <c r="A141" s="233" t="s">
        <v>545</v>
      </c>
      <c r="B141" s="95" t="s">
        <v>524</v>
      </c>
      <c r="C141" s="40" t="s">
        <v>0</v>
      </c>
      <c r="D141" s="40" t="s">
        <v>0</v>
      </c>
      <c r="E141" s="40" t="s">
        <v>0</v>
      </c>
      <c r="F141" s="40" t="s">
        <v>639</v>
      </c>
      <c r="G141" s="40" t="s">
        <v>250</v>
      </c>
      <c r="H141" s="40" t="s">
        <v>0</v>
      </c>
      <c r="I141" s="40" t="s">
        <v>0</v>
      </c>
      <c r="J141" s="40" t="s">
        <v>0</v>
      </c>
      <c r="K141" s="40" t="s">
        <v>0</v>
      </c>
      <c r="L141" s="40" t="s">
        <v>0</v>
      </c>
      <c r="M141" s="40" t="s">
        <v>0</v>
      </c>
      <c r="N141" s="40" t="s">
        <v>0</v>
      </c>
      <c r="O141" s="40" t="s">
        <v>0</v>
      </c>
      <c r="P141" s="40" t="s">
        <v>0</v>
      </c>
      <c r="Q141" s="40" t="s">
        <v>0</v>
      </c>
      <c r="R141" s="40" t="s">
        <v>0</v>
      </c>
      <c r="S141" s="40" t="s">
        <v>0</v>
      </c>
      <c r="T141" s="40" t="s">
        <v>0</v>
      </c>
      <c r="U141" s="40" t="s">
        <v>0</v>
      </c>
      <c r="V141" s="71" t="s">
        <v>0</v>
      </c>
      <c r="W141" s="170" t="s">
        <v>0</v>
      </c>
    </row>
    <row r="142" spans="1:23" ht="27" customHeight="1" x14ac:dyDescent="0.25">
      <c r="A142" s="235"/>
      <c r="B142" s="52" t="s">
        <v>107</v>
      </c>
      <c r="C142" s="40" t="s">
        <v>2</v>
      </c>
      <c r="D142" s="59" t="s">
        <v>0</v>
      </c>
      <c r="E142" s="53" t="s">
        <v>0</v>
      </c>
      <c r="F142" s="40" t="s">
        <v>0</v>
      </c>
      <c r="G142" s="53" t="s">
        <v>0</v>
      </c>
      <c r="H142" s="53" t="s">
        <v>0</v>
      </c>
      <c r="I142" s="53" t="s">
        <v>0</v>
      </c>
      <c r="J142" s="53" t="s">
        <v>0</v>
      </c>
      <c r="K142" s="54" t="s">
        <v>59</v>
      </c>
      <c r="L142" s="54" t="s">
        <v>59</v>
      </c>
      <c r="M142" s="54" t="s">
        <v>59</v>
      </c>
      <c r="N142" s="54" t="s">
        <v>59</v>
      </c>
      <c r="O142" s="54" t="s">
        <v>59</v>
      </c>
      <c r="P142" s="54" t="s">
        <v>59</v>
      </c>
      <c r="Q142" s="54" t="s">
        <v>59</v>
      </c>
      <c r="R142" s="54" t="s">
        <v>59</v>
      </c>
      <c r="S142" s="54" t="s">
        <v>59</v>
      </c>
      <c r="T142" s="54" t="s">
        <v>59</v>
      </c>
      <c r="U142" s="54" t="s">
        <v>59</v>
      </c>
      <c r="V142" s="54" t="s">
        <v>59</v>
      </c>
      <c r="W142" s="204" t="s">
        <v>59</v>
      </c>
    </row>
    <row r="143" spans="1:23" ht="60" customHeight="1" x14ac:dyDescent="0.25">
      <c r="A143" s="257" t="s">
        <v>546</v>
      </c>
      <c r="B143" s="39" t="s">
        <v>429</v>
      </c>
      <c r="C143" s="40" t="s">
        <v>0</v>
      </c>
      <c r="D143" s="40">
        <v>1</v>
      </c>
      <c r="E143" s="97" t="s">
        <v>0</v>
      </c>
      <c r="F143" s="40" t="s">
        <v>743</v>
      </c>
      <c r="G143" s="40" t="s">
        <v>250</v>
      </c>
      <c r="H143" s="53" t="s">
        <v>0</v>
      </c>
      <c r="I143" s="53" t="s">
        <v>0</v>
      </c>
      <c r="J143" s="53" t="s">
        <v>0</v>
      </c>
      <c r="K143" s="40" t="s">
        <v>0</v>
      </c>
      <c r="L143" s="40" t="s">
        <v>0</v>
      </c>
      <c r="M143" s="40" t="s">
        <v>0</v>
      </c>
      <c r="N143" s="40" t="s">
        <v>0</v>
      </c>
      <c r="O143" s="40" t="s">
        <v>0</v>
      </c>
      <c r="P143" s="40" t="s">
        <v>0</v>
      </c>
      <c r="Q143" s="40" t="s">
        <v>0</v>
      </c>
      <c r="R143" s="40" t="s">
        <v>0</v>
      </c>
      <c r="S143" s="40" t="s">
        <v>0</v>
      </c>
      <c r="T143" s="40" t="s">
        <v>0</v>
      </c>
      <c r="U143" s="40" t="s">
        <v>0</v>
      </c>
      <c r="V143" s="40" t="s">
        <v>0</v>
      </c>
      <c r="W143" s="170" t="s">
        <v>0</v>
      </c>
    </row>
    <row r="144" spans="1:23" x14ac:dyDescent="0.25">
      <c r="A144" s="259"/>
      <c r="B144" s="52" t="s">
        <v>266</v>
      </c>
      <c r="C144" s="40" t="s">
        <v>2</v>
      </c>
      <c r="D144" s="59" t="s">
        <v>0</v>
      </c>
      <c r="E144" s="98" t="s">
        <v>0</v>
      </c>
      <c r="F144" s="40" t="s">
        <v>0</v>
      </c>
      <c r="G144" s="53" t="s">
        <v>0</v>
      </c>
      <c r="H144" s="53" t="s">
        <v>0</v>
      </c>
      <c r="I144" s="53" t="s">
        <v>0</v>
      </c>
      <c r="J144" s="53" t="s">
        <v>0</v>
      </c>
      <c r="K144" s="54">
        <f>K145</f>
        <v>27223</v>
      </c>
      <c r="L144" s="54">
        <f>L145+L147</f>
        <v>17730</v>
      </c>
      <c r="M144" s="54">
        <f>M146+M148</f>
        <v>3624.4</v>
      </c>
      <c r="N144" s="54">
        <f t="shared" ref="N144:V144" si="28">N146</f>
        <v>8225.6</v>
      </c>
      <c r="O144" s="54">
        <f t="shared" si="28"/>
        <v>3674.3</v>
      </c>
      <c r="P144" s="54">
        <f t="shared" si="28"/>
        <v>4006</v>
      </c>
      <c r="Q144" s="54">
        <f t="shared" si="28"/>
        <v>4615.7</v>
      </c>
      <c r="R144" s="54">
        <f t="shared" si="28"/>
        <v>7265.1</v>
      </c>
      <c r="S144" s="54">
        <f t="shared" si="28"/>
        <v>5860</v>
      </c>
      <c r="T144" s="54">
        <f t="shared" si="28"/>
        <v>4680.3</v>
      </c>
      <c r="U144" s="54">
        <f t="shared" si="28"/>
        <v>4789.3</v>
      </c>
      <c r="V144" s="54">
        <f t="shared" si="28"/>
        <v>4789.3</v>
      </c>
      <c r="W144" s="199">
        <f>SUM(K144:V144)</f>
        <v>96483.000000000015</v>
      </c>
    </row>
    <row r="145" spans="1:25" x14ac:dyDescent="0.25">
      <c r="A145" s="259"/>
      <c r="B145" s="230"/>
      <c r="C145" s="40" t="s">
        <v>2</v>
      </c>
      <c r="D145" s="59" t="s">
        <v>0</v>
      </c>
      <c r="E145" s="40" t="s">
        <v>0</v>
      </c>
      <c r="F145" s="40" t="s">
        <v>0</v>
      </c>
      <c r="G145" s="53" t="s">
        <v>0</v>
      </c>
      <c r="H145" s="66" t="s">
        <v>156</v>
      </c>
      <c r="I145" s="53" t="s">
        <v>58</v>
      </c>
      <c r="J145" s="53" t="s">
        <v>0</v>
      </c>
      <c r="K145" s="54">
        <f>K149+K152+K154</f>
        <v>27223</v>
      </c>
      <c r="L145" s="54">
        <f>L149+L152</f>
        <v>14940.5</v>
      </c>
      <c r="M145" s="54" t="str">
        <f>M149</f>
        <v>-</v>
      </c>
      <c r="N145" s="54" t="s">
        <v>59</v>
      </c>
      <c r="O145" s="54" t="s">
        <v>59</v>
      </c>
      <c r="P145" s="54" t="s">
        <v>59</v>
      </c>
      <c r="Q145" s="54" t="s">
        <v>59</v>
      </c>
      <c r="R145" s="54" t="s">
        <v>59</v>
      </c>
      <c r="S145" s="54" t="s">
        <v>59</v>
      </c>
      <c r="T145" s="54" t="s">
        <v>59</v>
      </c>
      <c r="U145" s="54" t="s">
        <v>59</v>
      </c>
      <c r="V145" s="54" t="s">
        <v>59</v>
      </c>
      <c r="W145" s="199">
        <f t="shared" ref="W145:W157" si="29">SUM(K145:V145)</f>
        <v>42163.5</v>
      </c>
    </row>
    <row r="146" spans="1:25" x14ac:dyDescent="0.25">
      <c r="A146" s="259"/>
      <c r="B146" s="231"/>
      <c r="C146" s="40" t="s">
        <v>2</v>
      </c>
      <c r="D146" s="59" t="s">
        <v>0</v>
      </c>
      <c r="E146" s="53" t="s">
        <v>0</v>
      </c>
      <c r="F146" s="40" t="s">
        <v>0</v>
      </c>
      <c r="G146" s="53" t="s">
        <v>0</v>
      </c>
      <c r="H146" s="66" t="s">
        <v>156</v>
      </c>
      <c r="I146" s="68" t="s">
        <v>242</v>
      </c>
      <c r="J146" s="53" t="s">
        <v>0</v>
      </c>
      <c r="K146" s="54" t="s">
        <v>59</v>
      </c>
      <c r="L146" s="54" t="s">
        <v>59</v>
      </c>
      <c r="M146" s="54">
        <f>M151+M153</f>
        <v>2830.8</v>
      </c>
      <c r="N146" s="54">
        <f>N151+N157</f>
        <v>8225.6</v>
      </c>
      <c r="O146" s="54">
        <f>O151</f>
        <v>3674.3</v>
      </c>
      <c r="P146" s="54">
        <f>P151</f>
        <v>4006</v>
      </c>
      <c r="Q146" s="54">
        <f>Q151+Q155</f>
        <v>4615.7</v>
      </c>
      <c r="R146" s="54">
        <f>R151+R155+R150</f>
        <v>7265.1</v>
      </c>
      <c r="S146" s="54">
        <f>S151+S155</f>
        <v>5860</v>
      </c>
      <c r="T146" s="54">
        <f>T151+T155</f>
        <v>4680.3</v>
      </c>
      <c r="U146" s="54">
        <f>U151+U155</f>
        <v>4789.3</v>
      </c>
      <c r="V146" s="54">
        <f>V151+V155</f>
        <v>4789.3</v>
      </c>
      <c r="W146" s="199">
        <f t="shared" si="29"/>
        <v>50736.400000000009</v>
      </c>
    </row>
    <row r="147" spans="1:25" x14ac:dyDescent="0.25">
      <c r="A147" s="259"/>
      <c r="B147" s="231"/>
      <c r="C147" s="40" t="s">
        <v>2</v>
      </c>
      <c r="D147" s="59" t="s">
        <v>0</v>
      </c>
      <c r="E147" s="53" t="s">
        <v>0</v>
      </c>
      <c r="F147" s="40" t="s">
        <v>0</v>
      </c>
      <c r="G147" s="53" t="s">
        <v>0</v>
      </c>
      <c r="H147" s="66" t="s">
        <v>155</v>
      </c>
      <c r="I147" s="53" t="s">
        <v>58</v>
      </c>
      <c r="J147" s="53" t="s">
        <v>0</v>
      </c>
      <c r="K147" s="54" t="s">
        <v>59</v>
      </c>
      <c r="L147" s="54">
        <f>L156</f>
        <v>2789.5</v>
      </c>
      <c r="M147" s="54" t="str">
        <f>M156</f>
        <v>-</v>
      </c>
      <c r="N147" s="54" t="s">
        <v>59</v>
      </c>
      <c r="O147" s="54" t="s">
        <v>59</v>
      </c>
      <c r="P147" s="54" t="s">
        <v>59</v>
      </c>
      <c r="Q147" s="54" t="s">
        <v>59</v>
      </c>
      <c r="R147" s="54" t="s">
        <v>59</v>
      </c>
      <c r="S147" s="54" t="s">
        <v>59</v>
      </c>
      <c r="T147" s="54" t="s">
        <v>59</v>
      </c>
      <c r="U147" s="54" t="s">
        <v>59</v>
      </c>
      <c r="V147" s="54" t="s">
        <v>59</v>
      </c>
      <c r="W147" s="199">
        <f t="shared" si="29"/>
        <v>2789.5</v>
      </c>
    </row>
    <row r="148" spans="1:25" x14ac:dyDescent="0.25">
      <c r="A148" s="259"/>
      <c r="B148" s="231"/>
      <c r="C148" s="40" t="s">
        <v>2</v>
      </c>
      <c r="D148" s="59" t="s">
        <v>0</v>
      </c>
      <c r="E148" s="53" t="s">
        <v>0</v>
      </c>
      <c r="F148" s="40" t="s">
        <v>0</v>
      </c>
      <c r="G148" s="53" t="s">
        <v>0</v>
      </c>
      <c r="H148" s="66" t="s">
        <v>155</v>
      </c>
      <c r="I148" s="68" t="s">
        <v>242</v>
      </c>
      <c r="J148" s="53" t="s">
        <v>0</v>
      </c>
      <c r="K148" s="54" t="s">
        <v>59</v>
      </c>
      <c r="L148" s="54" t="s">
        <v>59</v>
      </c>
      <c r="M148" s="54">
        <f>M157</f>
        <v>793.6</v>
      </c>
      <c r="N148" s="54" t="s">
        <v>59</v>
      </c>
      <c r="O148" s="54" t="s">
        <v>59</v>
      </c>
      <c r="P148" s="54" t="s">
        <v>59</v>
      </c>
      <c r="Q148" s="54" t="s">
        <v>59</v>
      </c>
      <c r="R148" s="54" t="s">
        <v>59</v>
      </c>
      <c r="S148" s="54" t="s">
        <v>59</v>
      </c>
      <c r="T148" s="54" t="s">
        <v>59</v>
      </c>
      <c r="U148" s="54" t="s">
        <v>59</v>
      </c>
      <c r="V148" s="54" t="s">
        <v>59</v>
      </c>
      <c r="W148" s="199">
        <f t="shared" si="29"/>
        <v>793.6</v>
      </c>
    </row>
    <row r="149" spans="1:25" x14ac:dyDescent="0.25">
      <c r="A149" s="259"/>
      <c r="B149" s="231"/>
      <c r="C149" s="40" t="s">
        <v>2</v>
      </c>
      <c r="D149" s="59" t="s">
        <v>0</v>
      </c>
      <c r="E149" s="53" t="s">
        <v>0</v>
      </c>
      <c r="F149" s="40" t="s">
        <v>0</v>
      </c>
      <c r="G149" s="53" t="s">
        <v>0</v>
      </c>
      <c r="H149" s="66" t="s">
        <v>156</v>
      </c>
      <c r="I149" s="53" t="s">
        <v>58</v>
      </c>
      <c r="J149" s="53">
        <v>244</v>
      </c>
      <c r="K149" s="71">
        <v>23237.4</v>
      </c>
      <c r="L149" s="71">
        <v>14665.5</v>
      </c>
      <c r="M149" s="54" t="s">
        <v>59</v>
      </c>
      <c r="N149" s="71" t="s">
        <v>59</v>
      </c>
      <c r="O149" s="71" t="s">
        <v>59</v>
      </c>
      <c r="P149" s="71" t="s">
        <v>59</v>
      </c>
      <c r="Q149" s="71" t="s">
        <v>59</v>
      </c>
      <c r="R149" s="71" t="s">
        <v>59</v>
      </c>
      <c r="S149" s="71" t="s">
        <v>59</v>
      </c>
      <c r="T149" s="71" t="s">
        <v>59</v>
      </c>
      <c r="U149" s="71" t="s">
        <v>59</v>
      </c>
      <c r="V149" s="71" t="s">
        <v>59</v>
      </c>
      <c r="W149" s="199">
        <f t="shared" si="29"/>
        <v>37902.9</v>
      </c>
    </row>
    <row r="150" spans="1:25" x14ac:dyDescent="0.25">
      <c r="A150" s="259"/>
      <c r="B150" s="231"/>
      <c r="C150" s="40" t="s">
        <v>2</v>
      </c>
      <c r="D150" s="59" t="s">
        <v>0</v>
      </c>
      <c r="E150" s="53" t="s">
        <v>0</v>
      </c>
      <c r="F150" s="40" t="s">
        <v>0</v>
      </c>
      <c r="G150" s="53" t="s">
        <v>0</v>
      </c>
      <c r="H150" s="66" t="s">
        <v>156</v>
      </c>
      <c r="I150" s="68" t="s">
        <v>242</v>
      </c>
      <c r="J150" s="53">
        <v>242</v>
      </c>
      <c r="K150" s="54" t="s">
        <v>59</v>
      </c>
      <c r="L150" s="54" t="s">
        <v>59</v>
      </c>
      <c r="M150" s="54" t="s">
        <v>59</v>
      </c>
      <c r="N150" s="54" t="s">
        <v>59</v>
      </c>
      <c r="O150" s="54" t="s">
        <v>59</v>
      </c>
      <c r="P150" s="54" t="s">
        <v>59</v>
      </c>
      <c r="Q150" s="54" t="s">
        <v>59</v>
      </c>
      <c r="R150" s="71">
        <v>270</v>
      </c>
      <c r="S150" s="71" t="s">
        <v>59</v>
      </c>
      <c r="T150" s="71" t="s">
        <v>59</v>
      </c>
      <c r="U150" s="71" t="s">
        <v>59</v>
      </c>
      <c r="V150" s="71" t="s">
        <v>59</v>
      </c>
      <c r="W150" s="199">
        <f t="shared" si="29"/>
        <v>270</v>
      </c>
    </row>
    <row r="151" spans="1:25" x14ac:dyDescent="0.25">
      <c r="A151" s="259"/>
      <c r="B151" s="231"/>
      <c r="C151" s="40" t="s">
        <v>2</v>
      </c>
      <c r="D151" s="59" t="s">
        <v>0</v>
      </c>
      <c r="E151" s="53" t="s">
        <v>0</v>
      </c>
      <c r="F151" s="40" t="s">
        <v>0</v>
      </c>
      <c r="G151" s="53" t="s">
        <v>0</v>
      </c>
      <c r="H151" s="66" t="s">
        <v>156</v>
      </c>
      <c r="I151" s="68" t="s">
        <v>242</v>
      </c>
      <c r="J151" s="53">
        <v>244</v>
      </c>
      <c r="K151" s="54" t="s">
        <v>59</v>
      </c>
      <c r="L151" s="54" t="s">
        <v>59</v>
      </c>
      <c r="M151" s="71">
        <f>2782.4+9.1</f>
        <v>2791.5</v>
      </c>
      <c r="N151" s="54">
        <v>8109.4</v>
      </c>
      <c r="O151" s="54">
        <v>3674.3</v>
      </c>
      <c r="P151" s="54">
        <v>4006</v>
      </c>
      <c r="Q151" s="54">
        <v>4396.2</v>
      </c>
      <c r="R151" s="54">
        <v>6507.1</v>
      </c>
      <c r="S151" s="54">
        <v>5470</v>
      </c>
      <c r="T151" s="54">
        <v>4370.3</v>
      </c>
      <c r="U151" s="54">
        <v>4479.3</v>
      </c>
      <c r="V151" s="54">
        <v>4479.3</v>
      </c>
      <c r="W151" s="199">
        <f t="shared" si="29"/>
        <v>48283.400000000009</v>
      </c>
      <c r="Y151" s="3"/>
    </row>
    <row r="152" spans="1:25" x14ac:dyDescent="0.25">
      <c r="A152" s="259"/>
      <c r="B152" s="231"/>
      <c r="C152" s="40" t="s">
        <v>2</v>
      </c>
      <c r="D152" s="59" t="s">
        <v>0</v>
      </c>
      <c r="E152" s="53" t="s">
        <v>0</v>
      </c>
      <c r="F152" s="40" t="s">
        <v>0</v>
      </c>
      <c r="G152" s="53" t="s">
        <v>0</v>
      </c>
      <c r="H152" s="66" t="s">
        <v>156</v>
      </c>
      <c r="I152" s="53" t="s">
        <v>58</v>
      </c>
      <c r="J152" s="53">
        <v>321</v>
      </c>
      <c r="K152" s="71">
        <v>508.3</v>
      </c>
      <c r="L152" s="71">
        <v>275</v>
      </c>
      <c r="M152" s="54" t="s">
        <v>59</v>
      </c>
      <c r="N152" s="54" t="s">
        <v>59</v>
      </c>
      <c r="O152" s="54" t="s">
        <v>59</v>
      </c>
      <c r="P152" s="54" t="s">
        <v>59</v>
      </c>
      <c r="Q152" s="54" t="s">
        <v>59</v>
      </c>
      <c r="R152" s="54" t="s">
        <v>59</v>
      </c>
      <c r="S152" s="54" t="s">
        <v>59</v>
      </c>
      <c r="T152" s="54" t="s">
        <v>59</v>
      </c>
      <c r="U152" s="54" t="s">
        <v>59</v>
      </c>
      <c r="V152" s="54" t="s">
        <v>59</v>
      </c>
      <c r="W152" s="199">
        <f t="shared" si="29"/>
        <v>783.3</v>
      </c>
    </row>
    <row r="153" spans="1:25" x14ac:dyDescent="0.25">
      <c r="A153" s="259"/>
      <c r="B153" s="231"/>
      <c r="C153" s="40" t="s">
        <v>2</v>
      </c>
      <c r="D153" s="59" t="s">
        <v>0</v>
      </c>
      <c r="E153" s="53" t="s">
        <v>0</v>
      </c>
      <c r="F153" s="40" t="s">
        <v>0</v>
      </c>
      <c r="G153" s="53" t="s">
        <v>0</v>
      </c>
      <c r="H153" s="66" t="s">
        <v>156</v>
      </c>
      <c r="I153" s="68" t="s">
        <v>242</v>
      </c>
      <c r="J153" s="53">
        <v>321</v>
      </c>
      <c r="K153" s="54" t="s">
        <v>59</v>
      </c>
      <c r="L153" s="54" t="s">
        <v>59</v>
      </c>
      <c r="M153" s="54">
        <v>39.299999999999997</v>
      </c>
      <c r="N153" s="54" t="s">
        <v>59</v>
      </c>
      <c r="O153" s="54" t="s">
        <v>59</v>
      </c>
      <c r="P153" s="54" t="s">
        <v>59</v>
      </c>
      <c r="Q153" s="54" t="s">
        <v>59</v>
      </c>
      <c r="R153" s="54" t="s">
        <v>59</v>
      </c>
      <c r="S153" s="54" t="s">
        <v>59</v>
      </c>
      <c r="T153" s="54" t="s">
        <v>59</v>
      </c>
      <c r="U153" s="54" t="s">
        <v>59</v>
      </c>
      <c r="V153" s="54" t="s">
        <v>59</v>
      </c>
      <c r="W153" s="199">
        <f t="shared" si="29"/>
        <v>39.299999999999997</v>
      </c>
    </row>
    <row r="154" spans="1:25" x14ac:dyDescent="0.25">
      <c r="A154" s="259"/>
      <c r="B154" s="231"/>
      <c r="C154" s="40" t="s">
        <v>2</v>
      </c>
      <c r="D154" s="59" t="s">
        <v>0</v>
      </c>
      <c r="E154" s="53" t="s">
        <v>0</v>
      </c>
      <c r="F154" s="40" t="s">
        <v>0</v>
      </c>
      <c r="G154" s="53" t="s">
        <v>0</v>
      </c>
      <c r="H154" s="66" t="s">
        <v>156</v>
      </c>
      <c r="I154" s="53" t="s">
        <v>58</v>
      </c>
      <c r="J154" s="53">
        <v>323</v>
      </c>
      <c r="K154" s="71">
        <v>3477.3</v>
      </c>
      <c r="L154" s="54" t="s">
        <v>59</v>
      </c>
      <c r="M154" s="54" t="s">
        <v>59</v>
      </c>
      <c r="N154" s="54" t="s">
        <v>59</v>
      </c>
      <c r="O154" s="54" t="s">
        <v>59</v>
      </c>
      <c r="P154" s="54" t="s">
        <v>59</v>
      </c>
      <c r="Q154" s="54" t="s">
        <v>59</v>
      </c>
      <c r="R154" s="54" t="s">
        <v>59</v>
      </c>
      <c r="S154" s="54" t="s">
        <v>59</v>
      </c>
      <c r="T154" s="54" t="s">
        <v>59</v>
      </c>
      <c r="U154" s="54" t="s">
        <v>59</v>
      </c>
      <c r="V154" s="54" t="s">
        <v>59</v>
      </c>
      <c r="W154" s="199">
        <f t="shared" si="29"/>
        <v>3477.3</v>
      </c>
    </row>
    <row r="155" spans="1:25" x14ac:dyDescent="0.25">
      <c r="A155" s="259"/>
      <c r="B155" s="231"/>
      <c r="C155" s="40" t="s">
        <v>2</v>
      </c>
      <c r="D155" s="59" t="s">
        <v>0</v>
      </c>
      <c r="E155" s="53" t="s">
        <v>0</v>
      </c>
      <c r="F155" s="40" t="s">
        <v>0</v>
      </c>
      <c r="G155" s="53" t="s">
        <v>0</v>
      </c>
      <c r="H155" s="66" t="s">
        <v>156</v>
      </c>
      <c r="I155" s="68" t="s">
        <v>242</v>
      </c>
      <c r="J155" s="53">
        <v>360</v>
      </c>
      <c r="K155" s="54" t="s">
        <v>59</v>
      </c>
      <c r="L155" s="54" t="s">
        <v>59</v>
      </c>
      <c r="M155" s="54" t="s">
        <v>59</v>
      </c>
      <c r="N155" s="54" t="s">
        <v>59</v>
      </c>
      <c r="O155" s="54" t="s">
        <v>59</v>
      </c>
      <c r="P155" s="54" t="s">
        <v>59</v>
      </c>
      <c r="Q155" s="54">
        <v>219.5</v>
      </c>
      <c r="R155" s="54">
        <v>488</v>
      </c>
      <c r="S155" s="54">
        <v>390</v>
      </c>
      <c r="T155" s="54">
        <v>310</v>
      </c>
      <c r="U155" s="54">
        <v>310</v>
      </c>
      <c r="V155" s="54">
        <v>310</v>
      </c>
      <c r="W155" s="199">
        <f t="shared" si="29"/>
        <v>2027.5</v>
      </c>
    </row>
    <row r="156" spans="1:25" x14ac:dyDescent="0.25">
      <c r="A156" s="259"/>
      <c r="B156" s="231"/>
      <c r="C156" s="40" t="s">
        <v>2</v>
      </c>
      <c r="D156" s="59" t="s">
        <v>0</v>
      </c>
      <c r="E156" s="53" t="s">
        <v>0</v>
      </c>
      <c r="F156" s="40" t="s">
        <v>0</v>
      </c>
      <c r="G156" s="53" t="s">
        <v>0</v>
      </c>
      <c r="H156" s="66" t="s">
        <v>155</v>
      </c>
      <c r="I156" s="53" t="s">
        <v>58</v>
      </c>
      <c r="J156" s="53">
        <v>323</v>
      </c>
      <c r="K156" s="54" t="s">
        <v>59</v>
      </c>
      <c r="L156" s="71">
        <v>2789.5</v>
      </c>
      <c r="M156" s="54" t="s">
        <v>59</v>
      </c>
      <c r="N156" s="54" t="s">
        <v>59</v>
      </c>
      <c r="O156" s="54" t="s">
        <v>59</v>
      </c>
      <c r="P156" s="54" t="s">
        <v>59</v>
      </c>
      <c r="Q156" s="54" t="s">
        <v>59</v>
      </c>
      <c r="R156" s="54" t="s">
        <v>59</v>
      </c>
      <c r="S156" s="54" t="s">
        <v>59</v>
      </c>
      <c r="T156" s="54" t="s">
        <v>59</v>
      </c>
      <c r="U156" s="54" t="s">
        <v>59</v>
      </c>
      <c r="V156" s="54" t="s">
        <v>59</v>
      </c>
      <c r="W156" s="199">
        <f t="shared" si="29"/>
        <v>2789.5</v>
      </c>
    </row>
    <row r="157" spans="1:25" x14ac:dyDescent="0.25">
      <c r="A157" s="262"/>
      <c r="B157" s="232"/>
      <c r="C157" s="40" t="s">
        <v>2</v>
      </c>
      <c r="D157" s="59" t="s">
        <v>0</v>
      </c>
      <c r="E157" s="53" t="s">
        <v>0</v>
      </c>
      <c r="F157" s="40" t="s">
        <v>0</v>
      </c>
      <c r="G157" s="53" t="s">
        <v>0</v>
      </c>
      <c r="H157" s="66" t="s">
        <v>155</v>
      </c>
      <c r="I157" s="68" t="s">
        <v>242</v>
      </c>
      <c r="J157" s="53">
        <v>323</v>
      </c>
      <c r="K157" s="54" t="s">
        <v>59</v>
      </c>
      <c r="L157" s="54" t="s">
        <v>59</v>
      </c>
      <c r="M157" s="71">
        <v>793.6</v>
      </c>
      <c r="N157" s="54">
        <v>116.2</v>
      </c>
      <c r="O157" s="54" t="s">
        <v>59</v>
      </c>
      <c r="P157" s="54" t="s">
        <v>59</v>
      </c>
      <c r="Q157" s="54" t="s">
        <v>59</v>
      </c>
      <c r="R157" s="54" t="s">
        <v>59</v>
      </c>
      <c r="S157" s="54" t="s">
        <v>59</v>
      </c>
      <c r="T157" s="54" t="s">
        <v>59</v>
      </c>
      <c r="U157" s="54" t="s">
        <v>59</v>
      </c>
      <c r="V157" s="54" t="s">
        <v>59</v>
      </c>
      <c r="W157" s="199">
        <f t="shared" si="29"/>
        <v>909.80000000000007</v>
      </c>
    </row>
    <row r="158" spans="1:25" ht="57.75" customHeight="1" x14ac:dyDescent="0.25">
      <c r="A158" s="72" t="s">
        <v>283</v>
      </c>
      <c r="B158" s="52" t="s">
        <v>319</v>
      </c>
      <c r="C158" s="59" t="s">
        <v>0</v>
      </c>
      <c r="D158" s="59">
        <v>1</v>
      </c>
      <c r="E158" s="53" t="s">
        <v>0</v>
      </c>
      <c r="F158" s="40" t="s">
        <v>743</v>
      </c>
      <c r="G158" s="40" t="s">
        <v>250</v>
      </c>
      <c r="H158" s="53" t="s">
        <v>0</v>
      </c>
      <c r="I158" s="53" t="s">
        <v>0</v>
      </c>
      <c r="J158" s="53" t="s">
        <v>0</v>
      </c>
      <c r="K158" s="54" t="s">
        <v>0</v>
      </c>
      <c r="L158" s="71" t="s">
        <v>0</v>
      </c>
      <c r="M158" s="71" t="s">
        <v>0</v>
      </c>
      <c r="N158" s="71" t="s">
        <v>0</v>
      </c>
      <c r="O158" s="71" t="s">
        <v>0</v>
      </c>
      <c r="P158" s="71" t="s">
        <v>0</v>
      </c>
      <c r="Q158" s="71" t="s">
        <v>0</v>
      </c>
      <c r="R158" s="71" t="s">
        <v>0</v>
      </c>
      <c r="S158" s="71" t="s">
        <v>0</v>
      </c>
      <c r="T158" s="71" t="s">
        <v>0</v>
      </c>
      <c r="U158" s="71" t="s">
        <v>0</v>
      </c>
      <c r="V158" s="71" t="s">
        <v>0</v>
      </c>
      <c r="W158" s="206" t="s">
        <v>0</v>
      </c>
    </row>
    <row r="159" spans="1:25" ht="43.5" customHeight="1" x14ac:dyDescent="0.25">
      <c r="A159" s="56" t="s">
        <v>498</v>
      </c>
      <c r="B159" s="52" t="s">
        <v>320</v>
      </c>
      <c r="C159" s="40" t="s">
        <v>60</v>
      </c>
      <c r="D159" s="59" t="s">
        <v>0</v>
      </c>
      <c r="E159" s="96" t="s">
        <v>33</v>
      </c>
      <c r="F159" s="40" t="s">
        <v>0</v>
      </c>
      <c r="G159" s="53" t="s">
        <v>0</v>
      </c>
      <c r="H159" s="53" t="s">
        <v>0</v>
      </c>
      <c r="I159" s="53" t="s">
        <v>0</v>
      </c>
      <c r="J159" s="53" t="s">
        <v>0</v>
      </c>
      <c r="K159" s="66">
        <v>7479</v>
      </c>
      <c r="L159" s="66">
        <v>5878</v>
      </c>
      <c r="M159" s="66">
        <v>4625</v>
      </c>
      <c r="N159" s="66">
        <v>4725</v>
      </c>
      <c r="O159" s="66">
        <v>3768</v>
      </c>
      <c r="P159" s="66">
        <v>3978</v>
      </c>
      <c r="Q159" s="66">
        <v>3762</v>
      </c>
      <c r="R159" s="66">
        <v>3780</v>
      </c>
      <c r="S159" s="54">
        <v>4000</v>
      </c>
      <c r="T159" s="54">
        <v>3800</v>
      </c>
      <c r="U159" s="54">
        <v>3800</v>
      </c>
      <c r="V159" s="66">
        <v>4000</v>
      </c>
      <c r="W159" s="202">
        <f>SUM(K159:V159)</f>
        <v>53595</v>
      </c>
    </row>
    <row r="160" spans="1:25" ht="81.75" customHeight="1" x14ac:dyDescent="0.25">
      <c r="A160" s="61" t="s">
        <v>284</v>
      </c>
      <c r="B160" s="52" t="s">
        <v>321</v>
      </c>
      <c r="C160" s="59" t="s">
        <v>0</v>
      </c>
      <c r="D160" s="59">
        <v>1</v>
      </c>
      <c r="E160" s="53" t="s">
        <v>0</v>
      </c>
      <c r="F160" s="40" t="s">
        <v>743</v>
      </c>
      <c r="G160" s="40" t="s">
        <v>250</v>
      </c>
      <c r="H160" s="53" t="s">
        <v>0</v>
      </c>
      <c r="I160" s="53" t="s">
        <v>0</v>
      </c>
      <c r="J160" s="53" t="s">
        <v>0</v>
      </c>
      <c r="K160" s="54" t="s">
        <v>0</v>
      </c>
      <c r="L160" s="71" t="s">
        <v>0</v>
      </c>
      <c r="M160" s="71" t="s">
        <v>0</v>
      </c>
      <c r="N160" s="71" t="s">
        <v>0</v>
      </c>
      <c r="O160" s="71" t="s">
        <v>0</v>
      </c>
      <c r="P160" s="71" t="s">
        <v>0</v>
      </c>
      <c r="Q160" s="71" t="s">
        <v>0</v>
      </c>
      <c r="R160" s="71" t="s">
        <v>0</v>
      </c>
      <c r="S160" s="71" t="s">
        <v>0</v>
      </c>
      <c r="T160" s="71" t="s">
        <v>0</v>
      </c>
      <c r="U160" s="71" t="s">
        <v>0</v>
      </c>
      <c r="V160" s="71" t="s">
        <v>0</v>
      </c>
      <c r="W160" s="206" t="s">
        <v>0</v>
      </c>
    </row>
    <row r="161" spans="1:23" ht="43.5" customHeight="1" x14ac:dyDescent="0.25">
      <c r="A161" s="56" t="s">
        <v>497</v>
      </c>
      <c r="B161" s="52" t="s">
        <v>322</v>
      </c>
      <c r="C161" s="40" t="s">
        <v>60</v>
      </c>
      <c r="D161" s="59" t="s">
        <v>0</v>
      </c>
      <c r="E161" s="40" t="s">
        <v>33</v>
      </c>
      <c r="F161" s="40" t="s">
        <v>407</v>
      </c>
      <c r="G161" s="53" t="s">
        <v>0</v>
      </c>
      <c r="H161" s="53" t="s">
        <v>0</v>
      </c>
      <c r="I161" s="53" t="s">
        <v>0</v>
      </c>
      <c r="J161" s="53" t="s">
        <v>0</v>
      </c>
      <c r="K161" s="66">
        <v>26400</v>
      </c>
      <c r="L161" s="66">
        <v>24827</v>
      </c>
      <c r="M161" s="66">
        <v>16000</v>
      </c>
      <c r="N161" s="66">
        <v>19000</v>
      </c>
      <c r="O161" s="66">
        <v>18846</v>
      </c>
      <c r="P161" s="66">
        <v>19198</v>
      </c>
      <c r="Q161" s="66">
        <v>18200</v>
      </c>
      <c r="R161" s="66">
        <v>18200</v>
      </c>
      <c r="S161" s="71" t="s">
        <v>0</v>
      </c>
      <c r="T161" s="71" t="s">
        <v>0</v>
      </c>
      <c r="U161" s="71" t="s">
        <v>0</v>
      </c>
      <c r="V161" s="71" t="s">
        <v>0</v>
      </c>
      <c r="W161" s="202">
        <f>SUM(K161:V161)</f>
        <v>160671</v>
      </c>
    </row>
    <row r="162" spans="1:23" ht="155.25" customHeight="1" x14ac:dyDescent="0.25">
      <c r="A162" s="56" t="s">
        <v>499</v>
      </c>
      <c r="B162" s="55" t="s">
        <v>707</v>
      </c>
      <c r="C162" s="40" t="s">
        <v>27</v>
      </c>
      <c r="D162" s="41" t="s">
        <v>0</v>
      </c>
      <c r="E162" s="40" t="s">
        <v>708</v>
      </c>
      <c r="F162" s="40" t="s">
        <v>750</v>
      </c>
      <c r="G162" s="40" t="s">
        <v>250</v>
      </c>
      <c r="H162" s="53" t="s">
        <v>0</v>
      </c>
      <c r="I162" s="53" t="s">
        <v>0</v>
      </c>
      <c r="J162" s="53" t="s">
        <v>0</v>
      </c>
      <c r="K162" s="53" t="s">
        <v>0</v>
      </c>
      <c r="L162" s="53" t="s">
        <v>0</v>
      </c>
      <c r="M162" s="53" t="s">
        <v>0</v>
      </c>
      <c r="N162" s="53" t="s">
        <v>0</v>
      </c>
      <c r="O162" s="53" t="s">
        <v>0</v>
      </c>
      <c r="P162" s="53" t="s">
        <v>0</v>
      </c>
      <c r="Q162" s="53" t="s">
        <v>0</v>
      </c>
      <c r="R162" s="53" t="s">
        <v>0</v>
      </c>
      <c r="S162" s="66">
        <v>90</v>
      </c>
      <c r="T162" s="66">
        <v>90</v>
      </c>
      <c r="U162" s="66">
        <v>90</v>
      </c>
      <c r="V162" s="66">
        <v>90</v>
      </c>
      <c r="W162" s="206" t="s">
        <v>0</v>
      </c>
    </row>
    <row r="163" spans="1:23" ht="104.25" customHeight="1" x14ac:dyDescent="0.25">
      <c r="A163" s="56" t="s">
        <v>759</v>
      </c>
      <c r="B163" s="52" t="s">
        <v>609</v>
      </c>
      <c r="C163" s="40" t="s">
        <v>60</v>
      </c>
      <c r="D163" s="41" t="s">
        <v>0</v>
      </c>
      <c r="E163" s="96" t="s">
        <v>33</v>
      </c>
      <c r="F163" s="40" t="s">
        <v>0</v>
      </c>
      <c r="G163" s="53" t="s">
        <v>0</v>
      </c>
      <c r="H163" s="53" t="s">
        <v>0</v>
      </c>
      <c r="I163" s="53" t="s">
        <v>0</v>
      </c>
      <c r="J163" s="53" t="s">
        <v>0</v>
      </c>
      <c r="K163" s="66">
        <v>2660</v>
      </c>
      <c r="L163" s="66">
        <v>1270</v>
      </c>
      <c r="M163" s="66">
        <v>700</v>
      </c>
      <c r="N163" s="66">
        <v>702</v>
      </c>
      <c r="O163" s="66">
        <v>1070</v>
      </c>
      <c r="P163" s="66">
        <v>1080</v>
      </c>
      <c r="Q163" s="66">
        <v>500</v>
      </c>
      <c r="R163" s="66">
        <v>720</v>
      </c>
      <c r="S163" s="99">
        <v>580</v>
      </c>
      <c r="T163" s="99">
        <v>600</v>
      </c>
      <c r="U163" s="99">
        <v>600</v>
      </c>
      <c r="V163" s="66">
        <v>600</v>
      </c>
      <c r="W163" s="202">
        <f>SUM(K163:V163)</f>
        <v>11082</v>
      </c>
    </row>
    <row r="164" spans="1:23" ht="58.5" customHeight="1" x14ac:dyDescent="0.25">
      <c r="A164" s="254" t="s">
        <v>61</v>
      </c>
      <c r="B164" s="39" t="s">
        <v>222</v>
      </c>
      <c r="C164" s="53" t="s">
        <v>0</v>
      </c>
      <c r="D164" s="59">
        <v>1</v>
      </c>
      <c r="E164" s="40" t="s">
        <v>0</v>
      </c>
      <c r="F164" s="40" t="s">
        <v>0</v>
      </c>
      <c r="G164" s="40" t="s">
        <v>250</v>
      </c>
      <c r="H164" s="53" t="s">
        <v>0</v>
      </c>
      <c r="I164" s="53" t="s">
        <v>0</v>
      </c>
      <c r="J164" s="53" t="s">
        <v>0</v>
      </c>
      <c r="K164" s="54" t="s">
        <v>0</v>
      </c>
      <c r="L164" s="71" t="s">
        <v>0</v>
      </c>
      <c r="M164" s="71" t="s">
        <v>0</v>
      </c>
      <c r="N164" s="71" t="s">
        <v>0</v>
      </c>
      <c r="O164" s="71" t="s">
        <v>0</v>
      </c>
      <c r="P164" s="71" t="s">
        <v>0</v>
      </c>
      <c r="Q164" s="71" t="s">
        <v>0</v>
      </c>
      <c r="R164" s="71" t="s">
        <v>0</v>
      </c>
      <c r="S164" s="71" t="s">
        <v>0</v>
      </c>
      <c r="T164" s="71" t="s">
        <v>0</v>
      </c>
      <c r="U164" s="71" t="s">
        <v>0</v>
      </c>
      <c r="V164" s="71" t="s">
        <v>0</v>
      </c>
      <c r="W164" s="206" t="s">
        <v>0</v>
      </c>
    </row>
    <row r="165" spans="1:23" ht="28.5" customHeight="1" x14ac:dyDescent="0.25">
      <c r="A165" s="255"/>
      <c r="B165" s="55" t="s">
        <v>157</v>
      </c>
      <c r="C165" s="40" t="s">
        <v>2</v>
      </c>
      <c r="D165" s="59" t="s">
        <v>0</v>
      </c>
      <c r="E165" s="40" t="s">
        <v>0</v>
      </c>
      <c r="F165" s="40" t="s">
        <v>0</v>
      </c>
      <c r="G165" s="53" t="s">
        <v>0</v>
      </c>
      <c r="H165" s="53" t="s">
        <v>0</v>
      </c>
      <c r="I165" s="53" t="s">
        <v>0</v>
      </c>
      <c r="J165" s="53" t="s">
        <v>0</v>
      </c>
      <c r="K165" s="54">
        <f>K168</f>
        <v>470482.9</v>
      </c>
      <c r="L165" s="54">
        <f>L168</f>
        <v>541207.6</v>
      </c>
      <c r="M165" s="54">
        <f>M167</f>
        <v>522010.8</v>
      </c>
      <c r="N165" s="54">
        <f>N167</f>
        <v>470304.9</v>
      </c>
      <c r="O165" s="54">
        <f>O167</f>
        <v>384802.1</v>
      </c>
      <c r="P165" s="54">
        <f>P167</f>
        <v>565726.5</v>
      </c>
      <c r="Q165" s="54">
        <f>Q167+Q166</f>
        <v>1935748.2000000002</v>
      </c>
      <c r="R165" s="54">
        <f>R167+R166</f>
        <v>982819.1</v>
      </c>
      <c r="S165" s="54">
        <f>S166+S167</f>
        <v>889891.5</v>
      </c>
      <c r="T165" s="54">
        <f>T166+T167</f>
        <v>889891.5</v>
      </c>
      <c r="U165" s="54">
        <f>U166+U167</f>
        <v>889891.5</v>
      </c>
      <c r="V165" s="54">
        <f>V166+V167</f>
        <v>889891.5</v>
      </c>
      <c r="W165" s="199">
        <f>SUM(K165:V165)</f>
        <v>9432668.0999999996</v>
      </c>
    </row>
    <row r="166" spans="1:23" ht="16.5" customHeight="1" x14ac:dyDescent="0.25">
      <c r="A166" s="255"/>
      <c r="B166" s="230"/>
      <c r="C166" s="40" t="s">
        <v>2</v>
      </c>
      <c r="D166" s="59" t="s">
        <v>0</v>
      </c>
      <c r="E166" s="40" t="s">
        <v>0</v>
      </c>
      <c r="F166" s="40" t="s">
        <v>0</v>
      </c>
      <c r="G166" s="53" t="s">
        <v>0</v>
      </c>
      <c r="H166" s="53">
        <v>1001</v>
      </c>
      <c r="I166" s="68" t="s">
        <v>239</v>
      </c>
      <c r="J166" s="53" t="s">
        <v>0</v>
      </c>
      <c r="K166" s="53" t="s">
        <v>0</v>
      </c>
      <c r="L166" s="53" t="s">
        <v>0</v>
      </c>
      <c r="M166" s="53" t="s">
        <v>0</v>
      </c>
      <c r="N166" s="53" t="s">
        <v>0</v>
      </c>
      <c r="O166" s="53" t="s">
        <v>0</v>
      </c>
      <c r="P166" s="53" t="s">
        <v>0</v>
      </c>
      <c r="Q166" s="54">
        <f t="shared" ref="Q166:V166" si="30">Q179+Q180</f>
        <v>7140</v>
      </c>
      <c r="R166" s="54">
        <f t="shared" si="30"/>
        <v>5700</v>
      </c>
      <c r="S166" s="54">
        <f t="shared" si="30"/>
        <v>12000</v>
      </c>
      <c r="T166" s="54">
        <f t="shared" si="30"/>
        <v>12000</v>
      </c>
      <c r="U166" s="54">
        <f t="shared" si="30"/>
        <v>12000</v>
      </c>
      <c r="V166" s="54">
        <f t="shared" si="30"/>
        <v>12000</v>
      </c>
      <c r="W166" s="199">
        <f t="shared" ref="W166:W188" si="31">SUM(K166:V166)</f>
        <v>60840</v>
      </c>
    </row>
    <row r="167" spans="1:23" x14ac:dyDescent="0.25">
      <c r="A167" s="255"/>
      <c r="B167" s="231"/>
      <c r="C167" s="40" t="s">
        <v>2</v>
      </c>
      <c r="D167" s="59" t="s">
        <v>0</v>
      </c>
      <c r="E167" s="40" t="s">
        <v>0</v>
      </c>
      <c r="F167" s="40" t="s">
        <v>0</v>
      </c>
      <c r="G167" s="53" t="s">
        <v>0</v>
      </c>
      <c r="H167" s="53">
        <v>1003</v>
      </c>
      <c r="I167" s="68" t="s">
        <v>239</v>
      </c>
      <c r="J167" s="53" t="s">
        <v>0</v>
      </c>
      <c r="K167" s="53" t="s">
        <v>59</v>
      </c>
      <c r="L167" s="53" t="s">
        <v>59</v>
      </c>
      <c r="M167" s="54">
        <f>M170+M172+M176+M178</f>
        <v>522010.8</v>
      </c>
      <c r="N167" s="54">
        <f>N170+N174+N176+N179</f>
        <v>470304.9</v>
      </c>
      <c r="O167" s="54">
        <f>O170+O174+O176+O179</f>
        <v>384802.1</v>
      </c>
      <c r="P167" s="54">
        <f>P170+P174+P176+P179+P173</f>
        <v>565726.5</v>
      </c>
      <c r="Q167" s="54">
        <f t="shared" ref="Q167:V167" si="32">Q170+Q174+Q176+Q173+Q184+Q181+Q183+Q182+Q185+Q186+Q187+Q188</f>
        <v>1928608.2000000002</v>
      </c>
      <c r="R167" s="54">
        <f t="shared" si="32"/>
        <v>977119.1</v>
      </c>
      <c r="S167" s="54">
        <f t="shared" si="32"/>
        <v>877891.5</v>
      </c>
      <c r="T167" s="54">
        <f t="shared" si="32"/>
        <v>877891.5</v>
      </c>
      <c r="U167" s="54">
        <f t="shared" si="32"/>
        <v>877891.5</v>
      </c>
      <c r="V167" s="54">
        <f t="shared" si="32"/>
        <v>877891.5</v>
      </c>
      <c r="W167" s="199">
        <f t="shared" si="31"/>
        <v>8360137.5999999996</v>
      </c>
    </row>
    <row r="168" spans="1:23" x14ac:dyDescent="0.25">
      <c r="A168" s="255"/>
      <c r="B168" s="231"/>
      <c r="C168" s="40" t="s">
        <v>2</v>
      </c>
      <c r="D168" s="59" t="s">
        <v>0</v>
      </c>
      <c r="E168" s="53" t="s">
        <v>0</v>
      </c>
      <c r="F168" s="40" t="s">
        <v>0</v>
      </c>
      <c r="G168" s="53" t="s">
        <v>0</v>
      </c>
      <c r="H168" s="53">
        <v>1003</v>
      </c>
      <c r="I168" s="68" t="s">
        <v>241</v>
      </c>
      <c r="J168" s="53" t="s">
        <v>0</v>
      </c>
      <c r="K168" s="54">
        <f>K169+K171+K175+K177</f>
        <v>470482.9</v>
      </c>
      <c r="L168" s="54">
        <f>L169+L171+L175+L177</f>
        <v>541207.6</v>
      </c>
      <c r="M168" s="53" t="s">
        <v>59</v>
      </c>
      <c r="N168" s="53" t="s">
        <v>59</v>
      </c>
      <c r="O168" s="53" t="s">
        <v>59</v>
      </c>
      <c r="P168" s="53" t="s">
        <v>59</v>
      </c>
      <c r="Q168" s="53" t="s">
        <v>59</v>
      </c>
      <c r="R168" s="71" t="s">
        <v>59</v>
      </c>
      <c r="S168" s="53" t="s">
        <v>59</v>
      </c>
      <c r="T168" s="53" t="s">
        <v>59</v>
      </c>
      <c r="U168" s="53" t="s">
        <v>59</v>
      </c>
      <c r="V168" s="71">
        <v>0</v>
      </c>
      <c r="W168" s="199">
        <f t="shared" si="31"/>
        <v>1011690.5</v>
      </c>
    </row>
    <row r="169" spans="1:23" x14ac:dyDescent="0.25">
      <c r="A169" s="255"/>
      <c r="B169" s="231"/>
      <c r="C169" s="40" t="s">
        <v>2</v>
      </c>
      <c r="D169" s="59" t="s">
        <v>0</v>
      </c>
      <c r="E169" s="53" t="s">
        <v>0</v>
      </c>
      <c r="F169" s="40" t="s">
        <v>0</v>
      </c>
      <c r="G169" s="53" t="s">
        <v>0</v>
      </c>
      <c r="H169" s="53">
        <v>1003</v>
      </c>
      <c r="I169" s="68" t="s">
        <v>241</v>
      </c>
      <c r="J169" s="53">
        <v>321</v>
      </c>
      <c r="K169" s="54">
        <v>431545.1</v>
      </c>
      <c r="L169" s="71">
        <v>501135.3</v>
      </c>
      <c r="M169" s="53" t="s">
        <v>59</v>
      </c>
      <c r="N169" s="53" t="s">
        <v>59</v>
      </c>
      <c r="O169" s="53" t="s">
        <v>59</v>
      </c>
      <c r="P169" s="53" t="s">
        <v>59</v>
      </c>
      <c r="Q169" s="53" t="s">
        <v>59</v>
      </c>
      <c r="R169" s="71" t="s">
        <v>59</v>
      </c>
      <c r="S169" s="53" t="s">
        <v>59</v>
      </c>
      <c r="T169" s="71" t="s">
        <v>59</v>
      </c>
      <c r="U169" s="53" t="s">
        <v>59</v>
      </c>
      <c r="V169" s="71">
        <v>0</v>
      </c>
      <c r="W169" s="199">
        <f t="shared" si="31"/>
        <v>932680.39999999991</v>
      </c>
    </row>
    <row r="170" spans="1:23" x14ac:dyDescent="0.25">
      <c r="A170" s="255"/>
      <c r="B170" s="231"/>
      <c r="C170" s="40" t="s">
        <v>2</v>
      </c>
      <c r="D170" s="59" t="s">
        <v>0</v>
      </c>
      <c r="E170" s="53" t="s">
        <v>0</v>
      </c>
      <c r="F170" s="40" t="s">
        <v>0</v>
      </c>
      <c r="G170" s="53" t="s">
        <v>0</v>
      </c>
      <c r="H170" s="53">
        <v>1003</v>
      </c>
      <c r="I170" s="68" t="s">
        <v>239</v>
      </c>
      <c r="J170" s="53">
        <v>321</v>
      </c>
      <c r="K170" s="53" t="s">
        <v>59</v>
      </c>
      <c r="L170" s="53" t="s">
        <v>59</v>
      </c>
      <c r="M170" s="71">
        <v>482460.5</v>
      </c>
      <c r="N170" s="53">
        <v>429095.9</v>
      </c>
      <c r="O170" s="53">
        <v>356071.6</v>
      </c>
      <c r="P170" s="69">
        <v>532215.1</v>
      </c>
      <c r="Q170" s="71">
        <v>609205.30000000005</v>
      </c>
      <c r="R170" s="71">
        <v>954561</v>
      </c>
      <c r="S170" s="71">
        <v>857036</v>
      </c>
      <c r="T170" s="71">
        <v>857036</v>
      </c>
      <c r="U170" s="58">
        <v>857036</v>
      </c>
      <c r="V170" s="58">
        <v>857036</v>
      </c>
      <c r="W170" s="199">
        <f t="shared" si="31"/>
        <v>6791753.4000000004</v>
      </c>
    </row>
    <row r="171" spans="1:23" x14ac:dyDescent="0.25">
      <c r="A171" s="255"/>
      <c r="B171" s="231"/>
      <c r="C171" s="40" t="s">
        <v>2</v>
      </c>
      <c r="D171" s="59" t="s">
        <v>0</v>
      </c>
      <c r="E171" s="53" t="s">
        <v>0</v>
      </c>
      <c r="F171" s="40" t="s">
        <v>0</v>
      </c>
      <c r="G171" s="53" t="s">
        <v>0</v>
      </c>
      <c r="H171" s="53">
        <v>1003</v>
      </c>
      <c r="I171" s="68" t="s">
        <v>241</v>
      </c>
      <c r="J171" s="53">
        <v>323</v>
      </c>
      <c r="K171" s="54">
        <v>2080.4</v>
      </c>
      <c r="L171" s="71">
        <v>2418.5</v>
      </c>
      <c r="M171" s="53" t="s">
        <v>59</v>
      </c>
      <c r="N171" s="53" t="s">
        <v>59</v>
      </c>
      <c r="O171" s="53" t="s">
        <v>59</v>
      </c>
      <c r="P171" s="69" t="s">
        <v>59</v>
      </c>
      <c r="Q171" s="71" t="s">
        <v>59</v>
      </c>
      <c r="R171" s="71" t="s">
        <v>59</v>
      </c>
      <c r="S171" s="71" t="s">
        <v>59</v>
      </c>
      <c r="T171" s="53" t="s">
        <v>59</v>
      </c>
      <c r="U171" s="53" t="s">
        <v>59</v>
      </c>
      <c r="V171" s="71">
        <v>0</v>
      </c>
      <c r="W171" s="199">
        <f t="shared" si="31"/>
        <v>4498.8999999999996</v>
      </c>
    </row>
    <row r="172" spans="1:23" x14ac:dyDescent="0.25">
      <c r="A172" s="255"/>
      <c r="B172" s="231"/>
      <c r="C172" s="40" t="s">
        <v>2</v>
      </c>
      <c r="D172" s="59" t="s">
        <v>0</v>
      </c>
      <c r="E172" s="53" t="s">
        <v>0</v>
      </c>
      <c r="F172" s="40" t="s">
        <v>0</v>
      </c>
      <c r="G172" s="53" t="s">
        <v>0</v>
      </c>
      <c r="H172" s="53">
        <v>1003</v>
      </c>
      <c r="I172" s="68" t="s">
        <v>239</v>
      </c>
      <c r="J172" s="53">
        <v>323</v>
      </c>
      <c r="K172" s="53" t="s">
        <v>59</v>
      </c>
      <c r="L172" s="53" t="s">
        <v>59</v>
      </c>
      <c r="M172" s="71">
        <v>2180.8000000000002</v>
      </c>
      <c r="N172" s="53" t="s">
        <v>59</v>
      </c>
      <c r="O172" s="53" t="s">
        <v>59</v>
      </c>
      <c r="P172" s="69" t="s">
        <v>59</v>
      </c>
      <c r="Q172" s="71" t="s">
        <v>59</v>
      </c>
      <c r="R172" s="71" t="s">
        <v>59</v>
      </c>
      <c r="S172" s="71" t="s">
        <v>59</v>
      </c>
      <c r="T172" s="53" t="s">
        <v>59</v>
      </c>
      <c r="U172" s="53" t="s">
        <v>59</v>
      </c>
      <c r="V172" s="71">
        <v>0</v>
      </c>
      <c r="W172" s="199">
        <f t="shared" si="31"/>
        <v>2180.8000000000002</v>
      </c>
    </row>
    <row r="173" spans="1:23" x14ac:dyDescent="0.25">
      <c r="A173" s="255"/>
      <c r="B173" s="231"/>
      <c r="C173" s="40" t="s">
        <v>2</v>
      </c>
      <c r="D173" s="59" t="s">
        <v>0</v>
      </c>
      <c r="E173" s="53" t="s">
        <v>0</v>
      </c>
      <c r="F173" s="40" t="s">
        <v>0</v>
      </c>
      <c r="G173" s="53" t="s">
        <v>0</v>
      </c>
      <c r="H173" s="53">
        <v>1003</v>
      </c>
      <c r="I173" s="68" t="s">
        <v>239</v>
      </c>
      <c r="J173" s="59">
        <v>242</v>
      </c>
      <c r="K173" s="53" t="s">
        <v>59</v>
      </c>
      <c r="L173" s="53" t="s">
        <v>59</v>
      </c>
      <c r="M173" s="53" t="s">
        <v>59</v>
      </c>
      <c r="N173" s="53" t="s">
        <v>59</v>
      </c>
      <c r="O173" s="53" t="s">
        <v>59</v>
      </c>
      <c r="P173" s="71">
        <v>7573.8</v>
      </c>
      <c r="Q173" s="71">
        <v>6265.5</v>
      </c>
      <c r="R173" s="71">
        <v>11558.1</v>
      </c>
      <c r="S173" s="71">
        <v>12855.5</v>
      </c>
      <c r="T173" s="53">
        <v>12855.5</v>
      </c>
      <c r="U173" s="53">
        <v>12855.5</v>
      </c>
      <c r="V173" s="53">
        <v>12855.5</v>
      </c>
      <c r="W173" s="199">
        <f t="shared" si="31"/>
        <v>76819.399999999994</v>
      </c>
    </row>
    <row r="174" spans="1:23" x14ac:dyDescent="0.25">
      <c r="A174" s="255"/>
      <c r="B174" s="231"/>
      <c r="C174" s="40" t="s">
        <v>2</v>
      </c>
      <c r="D174" s="59" t="s">
        <v>0</v>
      </c>
      <c r="E174" s="53" t="s">
        <v>0</v>
      </c>
      <c r="F174" s="40" t="s">
        <v>0</v>
      </c>
      <c r="G174" s="53" t="s">
        <v>0</v>
      </c>
      <c r="H174" s="53">
        <v>1003</v>
      </c>
      <c r="I174" s="68" t="s">
        <v>239</v>
      </c>
      <c r="J174" s="59">
        <v>244</v>
      </c>
      <c r="K174" s="53" t="s">
        <v>59</v>
      </c>
      <c r="L174" s="53" t="s">
        <v>59</v>
      </c>
      <c r="M174" s="53" t="s">
        <v>59</v>
      </c>
      <c r="N174" s="53">
        <v>2136.1999999999998</v>
      </c>
      <c r="O174" s="53">
        <v>1658.1</v>
      </c>
      <c r="P174" s="71">
        <f>2976.2-19.3-306.9</f>
        <v>2649.9999999999995</v>
      </c>
      <c r="Q174" s="71">
        <v>3617.2</v>
      </c>
      <c r="R174" s="71">
        <v>7484</v>
      </c>
      <c r="S174" s="71">
        <v>8000</v>
      </c>
      <c r="T174" s="58">
        <v>8000</v>
      </c>
      <c r="U174" s="58">
        <v>8000</v>
      </c>
      <c r="V174" s="58">
        <v>8000</v>
      </c>
      <c r="W174" s="199">
        <f t="shared" si="31"/>
        <v>49545.5</v>
      </c>
    </row>
    <row r="175" spans="1:23" x14ac:dyDescent="0.25">
      <c r="A175" s="255"/>
      <c r="B175" s="231"/>
      <c r="C175" s="40" t="s">
        <v>2</v>
      </c>
      <c r="D175" s="59" t="s">
        <v>0</v>
      </c>
      <c r="E175" s="53" t="s">
        <v>0</v>
      </c>
      <c r="F175" s="40" t="s">
        <v>0</v>
      </c>
      <c r="G175" s="53" t="s">
        <v>0</v>
      </c>
      <c r="H175" s="53">
        <v>1003</v>
      </c>
      <c r="I175" s="68" t="s">
        <v>241</v>
      </c>
      <c r="J175" s="53">
        <v>340</v>
      </c>
      <c r="K175" s="54">
        <v>8797.7000000000007</v>
      </c>
      <c r="L175" s="71">
        <v>3573.6</v>
      </c>
      <c r="M175" s="53" t="s">
        <v>59</v>
      </c>
      <c r="N175" s="53" t="s">
        <v>59</v>
      </c>
      <c r="O175" s="53" t="s">
        <v>59</v>
      </c>
      <c r="P175" s="71" t="s">
        <v>59</v>
      </c>
      <c r="Q175" s="71" t="s">
        <v>59</v>
      </c>
      <c r="R175" s="71" t="s">
        <v>59</v>
      </c>
      <c r="S175" s="71" t="s">
        <v>59</v>
      </c>
      <c r="T175" s="53" t="s">
        <v>59</v>
      </c>
      <c r="U175" s="53" t="s">
        <v>59</v>
      </c>
      <c r="V175" s="71">
        <v>0</v>
      </c>
      <c r="W175" s="199">
        <f t="shared" si="31"/>
        <v>12371.300000000001</v>
      </c>
    </row>
    <row r="176" spans="1:23" x14ac:dyDescent="0.25">
      <c r="A176" s="255"/>
      <c r="B176" s="231"/>
      <c r="C176" s="40" t="s">
        <v>2</v>
      </c>
      <c r="D176" s="59" t="s">
        <v>0</v>
      </c>
      <c r="E176" s="53" t="s">
        <v>0</v>
      </c>
      <c r="F176" s="40" t="s">
        <v>0</v>
      </c>
      <c r="G176" s="53" t="s">
        <v>0</v>
      </c>
      <c r="H176" s="53">
        <v>1003</v>
      </c>
      <c r="I176" s="68" t="s">
        <v>239</v>
      </c>
      <c r="J176" s="53">
        <v>340</v>
      </c>
      <c r="K176" s="53" t="s">
        <v>59</v>
      </c>
      <c r="L176" s="53" t="s">
        <v>59</v>
      </c>
      <c r="M176" s="71">
        <v>1869.5</v>
      </c>
      <c r="N176" s="53">
        <v>1980.2</v>
      </c>
      <c r="O176" s="58">
        <v>3576</v>
      </c>
      <c r="P176" s="71">
        <v>4611.8999999999996</v>
      </c>
      <c r="Q176" s="71">
        <v>4450</v>
      </c>
      <c r="R176" s="71">
        <v>2500</v>
      </c>
      <c r="S176" s="71">
        <v>0</v>
      </c>
      <c r="T176" s="53">
        <v>0</v>
      </c>
      <c r="U176" s="53">
        <v>0</v>
      </c>
      <c r="V176" s="53">
        <v>0</v>
      </c>
      <c r="W176" s="199">
        <f t="shared" si="31"/>
        <v>18987.599999999999</v>
      </c>
    </row>
    <row r="177" spans="1:23" x14ac:dyDescent="0.25">
      <c r="A177" s="255"/>
      <c r="B177" s="231"/>
      <c r="C177" s="40" t="s">
        <v>2</v>
      </c>
      <c r="D177" s="59" t="s">
        <v>0</v>
      </c>
      <c r="E177" s="53" t="s">
        <v>0</v>
      </c>
      <c r="F177" s="40" t="s">
        <v>0</v>
      </c>
      <c r="G177" s="53" t="s">
        <v>0</v>
      </c>
      <c r="H177" s="53">
        <v>1003</v>
      </c>
      <c r="I177" s="68" t="s">
        <v>241</v>
      </c>
      <c r="J177" s="53">
        <v>570</v>
      </c>
      <c r="K177" s="54">
        <v>28059.7</v>
      </c>
      <c r="L177" s="71">
        <v>34080.199999999997</v>
      </c>
      <c r="M177" s="53" t="s">
        <v>59</v>
      </c>
      <c r="N177" s="53" t="s">
        <v>59</v>
      </c>
      <c r="O177" s="53" t="s">
        <v>59</v>
      </c>
      <c r="P177" s="71" t="s">
        <v>59</v>
      </c>
      <c r="Q177" s="71" t="s">
        <v>59</v>
      </c>
      <c r="R177" s="71" t="s">
        <v>59</v>
      </c>
      <c r="S177" s="71" t="s">
        <v>59</v>
      </c>
      <c r="T177" s="53" t="s">
        <v>59</v>
      </c>
      <c r="U177" s="53" t="s">
        <v>59</v>
      </c>
      <c r="V177" s="71">
        <v>0</v>
      </c>
      <c r="W177" s="199">
        <f t="shared" si="31"/>
        <v>62139.899999999994</v>
      </c>
    </row>
    <row r="178" spans="1:23" x14ac:dyDescent="0.25">
      <c r="A178" s="255"/>
      <c r="B178" s="231"/>
      <c r="C178" s="40" t="s">
        <v>2</v>
      </c>
      <c r="D178" s="59" t="s">
        <v>0</v>
      </c>
      <c r="E178" s="53" t="s">
        <v>0</v>
      </c>
      <c r="F178" s="40" t="s">
        <v>0</v>
      </c>
      <c r="G178" s="53" t="s">
        <v>0</v>
      </c>
      <c r="H178" s="53">
        <v>1003</v>
      </c>
      <c r="I178" s="68" t="s">
        <v>239</v>
      </c>
      <c r="J178" s="53">
        <v>570</v>
      </c>
      <c r="K178" s="53" t="s">
        <v>59</v>
      </c>
      <c r="L178" s="53" t="s">
        <v>59</v>
      </c>
      <c r="M178" s="71">
        <v>35500</v>
      </c>
      <c r="N178" s="53" t="s">
        <v>59</v>
      </c>
      <c r="O178" s="53" t="s">
        <v>59</v>
      </c>
      <c r="P178" s="71" t="s">
        <v>59</v>
      </c>
      <c r="Q178" s="71" t="s">
        <v>59</v>
      </c>
      <c r="R178" s="71" t="s">
        <v>59</v>
      </c>
      <c r="S178" s="71" t="s">
        <v>59</v>
      </c>
      <c r="T178" s="53" t="s">
        <v>59</v>
      </c>
      <c r="U178" s="53" t="s">
        <v>59</v>
      </c>
      <c r="V178" s="71">
        <v>0</v>
      </c>
      <c r="W178" s="199">
        <f t="shared" si="31"/>
        <v>35500</v>
      </c>
    </row>
    <row r="179" spans="1:23" x14ac:dyDescent="0.25">
      <c r="A179" s="255"/>
      <c r="B179" s="231"/>
      <c r="C179" s="40" t="s">
        <v>2</v>
      </c>
      <c r="D179" s="59" t="s">
        <v>0</v>
      </c>
      <c r="E179" s="53" t="s">
        <v>0</v>
      </c>
      <c r="F179" s="40" t="s">
        <v>0</v>
      </c>
      <c r="G179" s="53" t="s">
        <v>0</v>
      </c>
      <c r="H179" s="53">
        <v>1001</v>
      </c>
      <c r="I179" s="68" t="s">
        <v>239</v>
      </c>
      <c r="J179" s="53">
        <v>570</v>
      </c>
      <c r="K179" s="53" t="s">
        <v>59</v>
      </c>
      <c r="L179" s="53" t="s">
        <v>59</v>
      </c>
      <c r="M179" s="53" t="s">
        <v>59</v>
      </c>
      <c r="N179" s="53">
        <v>37092.6</v>
      </c>
      <c r="O179" s="58">
        <v>23496.400000000001</v>
      </c>
      <c r="P179" s="71">
        <v>18675.7</v>
      </c>
      <c r="Q179" s="71">
        <v>5600</v>
      </c>
      <c r="R179" s="71">
        <v>5700</v>
      </c>
      <c r="S179" s="71">
        <v>12000</v>
      </c>
      <c r="T179" s="58">
        <v>12000</v>
      </c>
      <c r="U179" s="58">
        <v>12000</v>
      </c>
      <c r="V179" s="58">
        <v>12000</v>
      </c>
      <c r="W179" s="199">
        <f t="shared" si="31"/>
        <v>138564.70000000001</v>
      </c>
    </row>
    <row r="180" spans="1:23" x14ac:dyDescent="0.25">
      <c r="A180" s="255"/>
      <c r="B180" s="231"/>
      <c r="C180" s="40" t="s">
        <v>2</v>
      </c>
      <c r="D180" s="59" t="s">
        <v>0</v>
      </c>
      <c r="E180" s="53" t="s">
        <v>0</v>
      </c>
      <c r="F180" s="40" t="s">
        <v>0</v>
      </c>
      <c r="G180" s="53" t="s">
        <v>0</v>
      </c>
      <c r="H180" s="53">
        <v>1001</v>
      </c>
      <c r="I180" s="68" t="s">
        <v>600</v>
      </c>
      <c r="J180" s="53">
        <v>570</v>
      </c>
      <c r="K180" s="53" t="s">
        <v>59</v>
      </c>
      <c r="L180" s="53" t="s">
        <v>59</v>
      </c>
      <c r="M180" s="53" t="s">
        <v>59</v>
      </c>
      <c r="N180" s="53" t="s">
        <v>59</v>
      </c>
      <c r="O180" s="53" t="s">
        <v>59</v>
      </c>
      <c r="P180" s="53" t="s">
        <v>59</v>
      </c>
      <c r="Q180" s="71">
        <v>1540</v>
      </c>
      <c r="R180" s="71"/>
      <c r="S180" s="71"/>
      <c r="T180" s="53"/>
      <c r="U180" s="53"/>
      <c r="V180" s="71">
        <v>0</v>
      </c>
      <c r="W180" s="199">
        <f t="shared" si="31"/>
        <v>1540</v>
      </c>
    </row>
    <row r="181" spans="1:23" x14ac:dyDescent="0.25">
      <c r="A181" s="255"/>
      <c r="B181" s="231"/>
      <c r="C181" s="40" t="s">
        <v>2</v>
      </c>
      <c r="D181" s="59" t="s">
        <v>0</v>
      </c>
      <c r="E181" s="53" t="s">
        <v>0</v>
      </c>
      <c r="F181" s="40" t="s">
        <v>0</v>
      </c>
      <c r="G181" s="53" t="s">
        <v>0</v>
      </c>
      <c r="H181" s="53">
        <v>1003</v>
      </c>
      <c r="I181" s="68" t="s">
        <v>239</v>
      </c>
      <c r="J181" s="53">
        <v>119</v>
      </c>
      <c r="K181" s="53" t="s">
        <v>59</v>
      </c>
      <c r="L181" s="53" t="s">
        <v>59</v>
      </c>
      <c r="M181" s="53" t="s">
        <v>59</v>
      </c>
      <c r="N181" s="53" t="s">
        <v>59</v>
      </c>
      <c r="O181" s="53" t="s">
        <v>59</v>
      </c>
      <c r="P181" s="53" t="s">
        <v>59</v>
      </c>
      <c r="Q181" s="71">
        <v>196.3</v>
      </c>
      <c r="R181" s="71">
        <v>235.7</v>
      </c>
      <c r="S181" s="71"/>
      <c r="T181" s="53"/>
      <c r="U181" s="53"/>
      <c r="V181" s="71">
        <v>0</v>
      </c>
      <c r="W181" s="199">
        <f t="shared" si="31"/>
        <v>432</v>
      </c>
    </row>
    <row r="182" spans="1:23" x14ac:dyDescent="0.25">
      <c r="A182" s="255"/>
      <c r="B182" s="231"/>
      <c r="C182" s="40" t="s">
        <v>2</v>
      </c>
      <c r="D182" s="59" t="s">
        <v>0</v>
      </c>
      <c r="E182" s="53" t="s">
        <v>0</v>
      </c>
      <c r="F182" s="40" t="s">
        <v>0</v>
      </c>
      <c r="G182" s="53" t="s">
        <v>0</v>
      </c>
      <c r="H182" s="53">
        <v>1003</v>
      </c>
      <c r="I182" s="68" t="s">
        <v>600</v>
      </c>
      <c r="J182" s="53">
        <v>119</v>
      </c>
      <c r="K182" s="53" t="s">
        <v>59</v>
      </c>
      <c r="L182" s="53" t="s">
        <v>59</v>
      </c>
      <c r="M182" s="53" t="s">
        <v>59</v>
      </c>
      <c r="N182" s="53" t="s">
        <v>59</v>
      </c>
      <c r="O182" s="53" t="s">
        <v>59</v>
      </c>
      <c r="P182" s="53" t="s">
        <v>59</v>
      </c>
      <c r="Q182" s="71">
        <v>1057</v>
      </c>
      <c r="R182" s="71"/>
      <c r="S182" s="71"/>
      <c r="T182" s="53"/>
      <c r="U182" s="53"/>
      <c r="V182" s="71">
        <v>0</v>
      </c>
      <c r="W182" s="199">
        <f t="shared" si="31"/>
        <v>1057</v>
      </c>
    </row>
    <row r="183" spans="1:23" x14ac:dyDescent="0.25">
      <c r="A183" s="255"/>
      <c r="B183" s="231"/>
      <c r="C183" s="40" t="s">
        <v>2</v>
      </c>
      <c r="D183" s="59" t="s">
        <v>0</v>
      </c>
      <c r="E183" s="53" t="s">
        <v>0</v>
      </c>
      <c r="F183" s="40" t="s">
        <v>0</v>
      </c>
      <c r="G183" s="53" t="s">
        <v>0</v>
      </c>
      <c r="H183" s="53">
        <v>1003</v>
      </c>
      <c r="I183" s="68" t="s">
        <v>600</v>
      </c>
      <c r="J183" s="53">
        <v>111</v>
      </c>
      <c r="K183" s="53" t="s">
        <v>59</v>
      </c>
      <c r="L183" s="53" t="s">
        <v>59</v>
      </c>
      <c r="M183" s="53" t="s">
        <v>59</v>
      </c>
      <c r="N183" s="53" t="s">
        <v>59</v>
      </c>
      <c r="O183" s="53" t="s">
        <v>59</v>
      </c>
      <c r="P183" s="53" t="s">
        <v>59</v>
      </c>
      <c r="Q183" s="71">
        <v>3500</v>
      </c>
      <c r="R183" s="71"/>
      <c r="S183" s="71"/>
      <c r="T183" s="53"/>
      <c r="U183" s="53"/>
      <c r="V183" s="71">
        <v>0</v>
      </c>
      <c r="W183" s="199">
        <f t="shared" si="31"/>
        <v>3500</v>
      </c>
    </row>
    <row r="184" spans="1:23" x14ac:dyDescent="0.25">
      <c r="A184" s="255"/>
      <c r="B184" s="231"/>
      <c r="C184" s="40" t="s">
        <v>2</v>
      </c>
      <c r="D184" s="59" t="s">
        <v>0</v>
      </c>
      <c r="E184" s="53" t="s">
        <v>0</v>
      </c>
      <c r="F184" s="40" t="s">
        <v>0</v>
      </c>
      <c r="G184" s="53" t="s">
        <v>0</v>
      </c>
      <c r="H184" s="53">
        <v>1003</v>
      </c>
      <c r="I184" s="68" t="s">
        <v>239</v>
      </c>
      <c r="J184" s="53">
        <v>111</v>
      </c>
      <c r="K184" s="53" t="s">
        <v>59</v>
      </c>
      <c r="L184" s="53" t="s">
        <v>59</v>
      </c>
      <c r="M184" s="53" t="s">
        <v>59</v>
      </c>
      <c r="N184" s="53" t="s">
        <v>59</v>
      </c>
      <c r="O184" s="53" t="s">
        <v>59</v>
      </c>
      <c r="P184" s="53" t="s">
        <v>59</v>
      </c>
      <c r="Q184" s="71">
        <v>650</v>
      </c>
      <c r="R184" s="71">
        <v>780.3</v>
      </c>
      <c r="S184" s="71"/>
      <c r="T184" s="53"/>
      <c r="U184" s="53"/>
      <c r="V184" s="71">
        <v>0</v>
      </c>
      <c r="W184" s="199">
        <f t="shared" si="31"/>
        <v>1430.3</v>
      </c>
    </row>
    <row r="185" spans="1:23" x14ac:dyDescent="0.25">
      <c r="A185" s="255"/>
      <c r="B185" s="231"/>
      <c r="C185" s="40" t="s">
        <v>2</v>
      </c>
      <c r="D185" s="59" t="s">
        <v>0</v>
      </c>
      <c r="E185" s="53" t="s">
        <v>0</v>
      </c>
      <c r="F185" s="40" t="s">
        <v>0</v>
      </c>
      <c r="G185" s="53" t="s">
        <v>0</v>
      </c>
      <c r="H185" s="53">
        <v>1003</v>
      </c>
      <c r="I185" s="68" t="s">
        <v>600</v>
      </c>
      <c r="J185" s="53">
        <v>242</v>
      </c>
      <c r="K185" s="53" t="s">
        <v>59</v>
      </c>
      <c r="L185" s="53" t="s">
        <v>59</v>
      </c>
      <c r="M185" s="53" t="s">
        <v>59</v>
      </c>
      <c r="N185" s="53" t="s">
        <v>59</v>
      </c>
      <c r="O185" s="53" t="s">
        <v>59</v>
      </c>
      <c r="P185" s="53" t="s">
        <v>59</v>
      </c>
      <c r="Q185" s="71">
        <v>10000</v>
      </c>
      <c r="R185" s="71"/>
      <c r="S185" s="71"/>
      <c r="T185" s="53"/>
      <c r="U185" s="53"/>
      <c r="V185" s="71">
        <v>0</v>
      </c>
      <c r="W185" s="199">
        <f t="shared" si="31"/>
        <v>10000</v>
      </c>
    </row>
    <row r="186" spans="1:23" x14ac:dyDescent="0.25">
      <c r="A186" s="255"/>
      <c r="B186" s="231"/>
      <c r="C186" s="40" t="s">
        <v>2</v>
      </c>
      <c r="D186" s="59" t="s">
        <v>0</v>
      </c>
      <c r="E186" s="53" t="s">
        <v>0</v>
      </c>
      <c r="F186" s="40" t="s">
        <v>0</v>
      </c>
      <c r="G186" s="53" t="s">
        <v>0</v>
      </c>
      <c r="H186" s="53">
        <v>1003</v>
      </c>
      <c r="I186" s="68" t="s">
        <v>600</v>
      </c>
      <c r="J186" s="53">
        <v>244</v>
      </c>
      <c r="K186" s="53" t="s">
        <v>59</v>
      </c>
      <c r="L186" s="53" t="s">
        <v>59</v>
      </c>
      <c r="M186" s="53" t="s">
        <v>59</v>
      </c>
      <c r="N186" s="53" t="s">
        <v>59</v>
      </c>
      <c r="O186" s="53" t="s">
        <v>59</v>
      </c>
      <c r="P186" s="53" t="s">
        <v>59</v>
      </c>
      <c r="Q186" s="71">
        <v>4574.3999999999996</v>
      </c>
      <c r="R186" s="71"/>
      <c r="S186" s="71"/>
      <c r="T186" s="53"/>
      <c r="U186" s="53"/>
      <c r="V186" s="71">
        <v>0</v>
      </c>
      <c r="W186" s="199">
        <f t="shared" si="31"/>
        <v>4574.3999999999996</v>
      </c>
    </row>
    <row r="187" spans="1:23" x14ac:dyDescent="0.25">
      <c r="A187" s="255"/>
      <c r="B187" s="231"/>
      <c r="C187" s="40" t="s">
        <v>2</v>
      </c>
      <c r="D187" s="59" t="s">
        <v>0</v>
      </c>
      <c r="E187" s="53" t="s">
        <v>0</v>
      </c>
      <c r="F187" s="40" t="s">
        <v>0</v>
      </c>
      <c r="G187" s="53" t="s">
        <v>0</v>
      </c>
      <c r="H187" s="53">
        <v>1003</v>
      </c>
      <c r="I187" s="68" t="s">
        <v>239</v>
      </c>
      <c r="J187" s="53">
        <v>321</v>
      </c>
      <c r="K187" s="53" t="s">
        <v>59</v>
      </c>
      <c r="L187" s="53" t="s">
        <v>59</v>
      </c>
      <c r="M187" s="53" t="s">
        <v>59</v>
      </c>
      <c r="N187" s="53" t="s">
        <v>59</v>
      </c>
      <c r="O187" s="53" t="s">
        <v>59</v>
      </c>
      <c r="P187" s="53" t="s">
        <v>59</v>
      </c>
      <c r="Q187" s="71">
        <v>1284092.5</v>
      </c>
      <c r="R187" s="71"/>
      <c r="S187" s="71"/>
      <c r="T187" s="53"/>
      <c r="U187" s="53"/>
      <c r="V187" s="71">
        <v>0</v>
      </c>
      <c r="W187" s="199">
        <f t="shared" si="31"/>
        <v>1284092.5</v>
      </c>
    </row>
    <row r="188" spans="1:23" x14ac:dyDescent="0.25">
      <c r="A188" s="256"/>
      <c r="B188" s="232"/>
      <c r="C188" s="40" t="s">
        <v>2</v>
      </c>
      <c r="D188" s="59" t="s">
        <v>0</v>
      </c>
      <c r="E188" s="53" t="s">
        <v>0</v>
      </c>
      <c r="F188" s="40" t="s">
        <v>0</v>
      </c>
      <c r="G188" s="53" t="s">
        <v>0</v>
      </c>
      <c r="H188" s="53">
        <v>1003</v>
      </c>
      <c r="I188" s="68" t="s">
        <v>600</v>
      </c>
      <c r="J188" s="53">
        <v>340</v>
      </c>
      <c r="K188" s="53" t="s">
        <v>59</v>
      </c>
      <c r="L188" s="53" t="s">
        <v>59</v>
      </c>
      <c r="M188" s="53" t="s">
        <v>59</v>
      </c>
      <c r="N188" s="53" t="s">
        <v>59</v>
      </c>
      <c r="O188" s="53" t="s">
        <v>59</v>
      </c>
      <c r="P188" s="53" t="s">
        <v>59</v>
      </c>
      <c r="Q188" s="71">
        <v>1000</v>
      </c>
      <c r="R188" s="71"/>
      <c r="S188" s="71"/>
      <c r="T188" s="53"/>
      <c r="U188" s="53"/>
      <c r="V188" s="71">
        <v>0</v>
      </c>
      <c r="W188" s="199">
        <f t="shared" si="31"/>
        <v>1000</v>
      </c>
    </row>
    <row r="189" spans="1:23" ht="62.25" customHeight="1" x14ac:dyDescent="0.25">
      <c r="A189" s="100" t="s">
        <v>285</v>
      </c>
      <c r="B189" s="101" t="s">
        <v>323</v>
      </c>
      <c r="C189" s="53" t="s">
        <v>0</v>
      </c>
      <c r="D189" s="59">
        <v>1</v>
      </c>
      <c r="E189" s="96" t="s">
        <v>0</v>
      </c>
      <c r="F189" s="40" t="s">
        <v>0</v>
      </c>
      <c r="G189" s="40" t="s">
        <v>250</v>
      </c>
      <c r="H189" s="53" t="s">
        <v>0</v>
      </c>
      <c r="I189" s="53" t="s">
        <v>0</v>
      </c>
      <c r="J189" s="53" t="s">
        <v>0</v>
      </c>
      <c r="K189" s="54" t="s">
        <v>0</v>
      </c>
      <c r="L189" s="71" t="s">
        <v>0</v>
      </c>
      <c r="M189" s="71" t="s">
        <v>0</v>
      </c>
      <c r="N189" s="71" t="s">
        <v>0</v>
      </c>
      <c r="O189" s="71" t="s">
        <v>0</v>
      </c>
      <c r="P189" s="71" t="s">
        <v>0</v>
      </c>
      <c r="Q189" s="71" t="s">
        <v>0</v>
      </c>
      <c r="R189" s="71" t="s">
        <v>0</v>
      </c>
      <c r="S189" s="71" t="s">
        <v>0</v>
      </c>
      <c r="T189" s="71" t="s">
        <v>0</v>
      </c>
      <c r="U189" s="71" t="s">
        <v>0</v>
      </c>
      <c r="V189" s="40" t="s">
        <v>0</v>
      </c>
      <c r="W189" s="170" t="s">
        <v>0</v>
      </c>
    </row>
    <row r="190" spans="1:23" ht="43.5" customHeight="1" x14ac:dyDescent="0.25">
      <c r="A190" s="102" t="s">
        <v>496</v>
      </c>
      <c r="B190" s="52" t="s">
        <v>324</v>
      </c>
      <c r="C190" s="40" t="s">
        <v>60</v>
      </c>
      <c r="D190" s="59" t="s">
        <v>0</v>
      </c>
      <c r="E190" s="96" t="s">
        <v>33</v>
      </c>
      <c r="F190" s="40" t="s">
        <v>0</v>
      </c>
      <c r="G190" s="53" t="s">
        <v>0</v>
      </c>
      <c r="H190" s="53" t="s">
        <v>0</v>
      </c>
      <c r="I190" s="53" t="s">
        <v>0</v>
      </c>
      <c r="J190" s="53" t="s">
        <v>0</v>
      </c>
      <c r="K190" s="53">
        <v>11756</v>
      </c>
      <c r="L190" s="53">
        <v>11223</v>
      </c>
      <c r="M190" s="53">
        <v>11300</v>
      </c>
      <c r="N190" s="53">
        <v>12500</v>
      </c>
      <c r="O190" s="53">
        <v>8866</v>
      </c>
      <c r="P190" s="53">
        <v>7935</v>
      </c>
      <c r="Q190" s="53">
        <v>7935</v>
      </c>
      <c r="R190" s="53">
        <v>12276</v>
      </c>
      <c r="S190" s="99">
        <v>7673</v>
      </c>
      <c r="T190" s="99">
        <v>7673</v>
      </c>
      <c r="U190" s="99">
        <v>7673</v>
      </c>
      <c r="V190" s="40">
        <v>7500</v>
      </c>
      <c r="W190" s="170" t="s">
        <v>0</v>
      </c>
    </row>
    <row r="191" spans="1:23" ht="57.75" customHeight="1" x14ac:dyDescent="0.25">
      <c r="A191" s="62" t="s">
        <v>62</v>
      </c>
      <c r="B191" s="85" t="s">
        <v>223</v>
      </c>
      <c r="C191" s="53" t="s">
        <v>0</v>
      </c>
      <c r="D191" s="59">
        <v>1</v>
      </c>
      <c r="E191" s="40" t="s">
        <v>0</v>
      </c>
      <c r="F191" s="40" t="s">
        <v>640</v>
      </c>
      <c r="G191" s="40" t="s">
        <v>250</v>
      </c>
      <c r="H191" s="53" t="s">
        <v>0</v>
      </c>
      <c r="I191" s="53" t="s">
        <v>0</v>
      </c>
      <c r="J191" s="53" t="s">
        <v>0</v>
      </c>
      <c r="K191" s="40" t="s">
        <v>0</v>
      </c>
      <c r="L191" s="53" t="s">
        <v>0</v>
      </c>
      <c r="M191" s="53" t="s">
        <v>0</v>
      </c>
      <c r="N191" s="53" t="s">
        <v>0</v>
      </c>
      <c r="O191" s="53" t="s">
        <v>0</v>
      </c>
      <c r="P191" s="53" t="s">
        <v>0</v>
      </c>
      <c r="Q191" s="53" t="s">
        <v>0</v>
      </c>
      <c r="R191" s="53" t="s">
        <v>0</v>
      </c>
      <c r="S191" s="53" t="s">
        <v>0</v>
      </c>
      <c r="T191" s="53" t="s">
        <v>0</v>
      </c>
      <c r="U191" s="53" t="s">
        <v>0</v>
      </c>
      <c r="V191" s="40" t="s">
        <v>0</v>
      </c>
      <c r="W191" s="170" t="s">
        <v>0</v>
      </c>
    </row>
    <row r="192" spans="1:23" x14ac:dyDescent="0.25">
      <c r="A192" s="64"/>
      <c r="B192" s="83" t="s">
        <v>29</v>
      </c>
      <c r="C192" s="40" t="s">
        <v>249</v>
      </c>
      <c r="D192" s="59" t="s">
        <v>0</v>
      </c>
      <c r="E192" s="40" t="s">
        <v>0</v>
      </c>
      <c r="F192" s="40" t="s">
        <v>0</v>
      </c>
      <c r="G192" s="53" t="s">
        <v>0</v>
      </c>
      <c r="H192" s="53" t="s">
        <v>0</v>
      </c>
      <c r="I192" s="53" t="s">
        <v>0</v>
      </c>
      <c r="J192" s="53" t="s">
        <v>0</v>
      </c>
      <c r="K192" s="60">
        <f>K199+K214+K222</f>
        <v>4151.1000000000004</v>
      </c>
      <c r="L192" s="60">
        <f>L197</f>
        <v>600</v>
      </c>
      <c r="M192" s="54" t="str">
        <f t="shared" ref="L192:N193" si="33">M205</f>
        <v>-</v>
      </c>
      <c r="N192" s="103" t="str">
        <f>N197</f>
        <v>-</v>
      </c>
      <c r="O192" s="54" t="s">
        <v>59</v>
      </c>
      <c r="P192" s="54" t="s">
        <v>59</v>
      </c>
      <c r="Q192" s="54" t="s">
        <v>59</v>
      </c>
      <c r="R192" s="54" t="s">
        <v>59</v>
      </c>
      <c r="S192" s="54" t="s">
        <v>59</v>
      </c>
      <c r="T192" s="54" t="s">
        <v>59</v>
      </c>
      <c r="U192" s="54" t="s">
        <v>59</v>
      </c>
      <c r="V192" s="54" t="s">
        <v>59</v>
      </c>
      <c r="W192" s="199">
        <f>SUM(K192:V192)</f>
        <v>4751.1000000000004</v>
      </c>
    </row>
    <row r="193" spans="1:23" ht="25.5" x14ac:dyDescent="0.25">
      <c r="A193" s="72"/>
      <c r="B193" s="83" t="s">
        <v>34</v>
      </c>
      <c r="C193" s="40" t="s">
        <v>249</v>
      </c>
      <c r="D193" s="59" t="s">
        <v>0</v>
      </c>
      <c r="E193" s="53" t="s">
        <v>0</v>
      </c>
      <c r="F193" s="40" t="s">
        <v>0</v>
      </c>
      <c r="G193" s="53" t="s">
        <v>0</v>
      </c>
      <c r="H193" s="53" t="s">
        <v>0</v>
      </c>
      <c r="I193" s="53" t="s">
        <v>0</v>
      </c>
      <c r="J193" s="53" t="s">
        <v>0</v>
      </c>
      <c r="K193" s="54">
        <f>K206</f>
        <v>14726.1</v>
      </c>
      <c r="L193" s="54">
        <f t="shared" si="33"/>
        <v>11397.3</v>
      </c>
      <c r="M193" s="54" t="str">
        <f t="shared" si="33"/>
        <v>-</v>
      </c>
      <c r="N193" s="54" t="str">
        <f t="shared" si="33"/>
        <v>-</v>
      </c>
      <c r="O193" s="54" t="s">
        <v>59</v>
      </c>
      <c r="P193" s="54" t="s">
        <v>59</v>
      </c>
      <c r="Q193" s="54" t="s">
        <v>59</v>
      </c>
      <c r="R193" s="54" t="s">
        <v>59</v>
      </c>
      <c r="S193" s="54" t="s">
        <v>59</v>
      </c>
      <c r="T193" s="54" t="s">
        <v>59</v>
      </c>
      <c r="U193" s="54" t="s">
        <v>59</v>
      </c>
      <c r="V193" s="54" t="s">
        <v>59</v>
      </c>
      <c r="W193" s="199">
        <f>SUM(K193:V193)</f>
        <v>26123.4</v>
      </c>
    </row>
    <row r="194" spans="1:23" ht="40.5" customHeight="1" x14ac:dyDescent="0.25">
      <c r="A194" s="84" t="s">
        <v>63</v>
      </c>
      <c r="B194" s="52" t="s">
        <v>325</v>
      </c>
      <c r="C194" s="40" t="s">
        <v>60</v>
      </c>
      <c r="D194" s="59" t="s">
        <v>0</v>
      </c>
      <c r="E194" s="96" t="s">
        <v>33</v>
      </c>
      <c r="F194" s="40" t="s">
        <v>0</v>
      </c>
      <c r="G194" s="53" t="s">
        <v>0</v>
      </c>
      <c r="H194" s="53" t="s">
        <v>0</v>
      </c>
      <c r="I194" s="53" t="s">
        <v>0</v>
      </c>
      <c r="J194" s="53" t="s">
        <v>0</v>
      </c>
      <c r="K194" s="99">
        <v>1661</v>
      </c>
      <c r="L194" s="66">
        <v>155</v>
      </c>
      <c r="M194" s="53" t="s">
        <v>0</v>
      </c>
      <c r="N194" s="53" t="s">
        <v>0</v>
      </c>
      <c r="O194" s="53" t="s">
        <v>0</v>
      </c>
      <c r="P194" s="53" t="s">
        <v>0</v>
      </c>
      <c r="Q194" s="53" t="s">
        <v>0</v>
      </c>
      <c r="R194" s="53" t="s">
        <v>0</v>
      </c>
      <c r="S194" s="53" t="s">
        <v>0</v>
      </c>
      <c r="T194" s="53" t="s">
        <v>0</v>
      </c>
      <c r="U194" s="53" t="s">
        <v>0</v>
      </c>
      <c r="V194" s="53" t="s">
        <v>0</v>
      </c>
      <c r="W194" s="202">
        <f>SUM(K194:V194)</f>
        <v>1816</v>
      </c>
    </row>
    <row r="195" spans="1:23" ht="65.25" customHeight="1" x14ac:dyDescent="0.25">
      <c r="A195" s="263" t="s">
        <v>169</v>
      </c>
      <c r="B195" s="52" t="s">
        <v>326</v>
      </c>
      <c r="C195" s="53" t="s">
        <v>0</v>
      </c>
      <c r="D195" s="41">
        <v>1</v>
      </c>
      <c r="E195" s="53" t="s">
        <v>0</v>
      </c>
      <c r="F195" s="40" t="s">
        <v>274</v>
      </c>
      <c r="G195" s="40" t="s">
        <v>250</v>
      </c>
      <c r="H195" s="53" t="s">
        <v>0</v>
      </c>
      <c r="I195" s="53" t="s">
        <v>0</v>
      </c>
      <c r="J195" s="53" t="s">
        <v>0</v>
      </c>
      <c r="K195" s="54" t="s">
        <v>0</v>
      </c>
      <c r="L195" s="71" t="s">
        <v>0</v>
      </c>
      <c r="M195" s="53" t="s">
        <v>0</v>
      </c>
      <c r="N195" s="53" t="s">
        <v>0</v>
      </c>
      <c r="O195" s="53" t="s">
        <v>0</v>
      </c>
      <c r="P195" s="53" t="s">
        <v>0</v>
      </c>
      <c r="Q195" s="53" t="s">
        <v>0</v>
      </c>
      <c r="R195" s="53" t="s">
        <v>0</v>
      </c>
      <c r="S195" s="53" t="s">
        <v>0</v>
      </c>
      <c r="T195" s="53" t="s">
        <v>0</v>
      </c>
      <c r="U195" s="53" t="s">
        <v>0</v>
      </c>
      <c r="V195" s="53" t="s">
        <v>0</v>
      </c>
      <c r="W195" s="172" t="s">
        <v>0</v>
      </c>
    </row>
    <row r="196" spans="1:23" x14ac:dyDescent="0.25">
      <c r="A196" s="264"/>
      <c r="B196" s="52" t="s">
        <v>161</v>
      </c>
      <c r="C196" s="40" t="s">
        <v>2</v>
      </c>
      <c r="D196" s="41" t="s">
        <v>0</v>
      </c>
      <c r="E196" s="40" t="s">
        <v>0</v>
      </c>
      <c r="F196" s="40" t="s">
        <v>0</v>
      </c>
      <c r="G196" s="53" t="s">
        <v>0</v>
      </c>
      <c r="H196" s="53" t="s">
        <v>0</v>
      </c>
      <c r="I196" s="53" t="s">
        <v>0</v>
      </c>
      <c r="J196" s="53" t="s">
        <v>0</v>
      </c>
      <c r="K196" s="54">
        <f>K197+K198</f>
        <v>15501.2</v>
      </c>
      <c r="L196" s="54">
        <f>L197+L198</f>
        <v>11997.3</v>
      </c>
      <c r="M196" s="54" t="str">
        <f>M197</f>
        <v>-</v>
      </c>
      <c r="N196" s="54" t="str">
        <f>N198</f>
        <v>-</v>
      </c>
      <c r="O196" s="54" t="s">
        <v>59</v>
      </c>
      <c r="P196" s="54" t="s">
        <v>59</v>
      </c>
      <c r="Q196" s="54" t="s">
        <v>59</v>
      </c>
      <c r="R196" s="54" t="s">
        <v>59</v>
      </c>
      <c r="S196" s="54" t="s">
        <v>59</v>
      </c>
      <c r="T196" s="54" t="s">
        <v>59</v>
      </c>
      <c r="U196" s="54" t="s">
        <v>59</v>
      </c>
      <c r="V196" s="54" t="s">
        <v>59</v>
      </c>
      <c r="W196" s="199">
        <f>SUM(K196:V196)</f>
        <v>27498.5</v>
      </c>
    </row>
    <row r="197" spans="1:23" x14ac:dyDescent="0.25">
      <c r="A197" s="264"/>
      <c r="B197" s="52" t="s">
        <v>29</v>
      </c>
      <c r="C197" s="40" t="s">
        <v>2</v>
      </c>
      <c r="D197" s="41" t="s">
        <v>0</v>
      </c>
      <c r="E197" s="53" t="s">
        <v>0</v>
      </c>
      <c r="F197" s="40" t="s">
        <v>0</v>
      </c>
      <c r="G197" s="53" t="s">
        <v>0</v>
      </c>
      <c r="H197" s="53" t="s">
        <v>0</v>
      </c>
      <c r="I197" s="53" t="s">
        <v>0</v>
      </c>
      <c r="J197" s="53" t="s">
        <v>0</v>
      </c>
      <c r="K197" s="54">
        <f>K199</f>
        <v>775.1</v>
      </c>
      <c r="L197" s="54">
        <f>L199</f>
        <v>600</v>
      </c>
      <c r="M197" s="54" t="str">
        <f>M199</f>
        <v>-</v>
      </c>
      <c r="N197" s="54" t="str">
        <f>N199</f>
        <v>-</v>
      </c>
      <c r="O197" s="54" t="s">
        <v>59</v>
      </c>
      <c r="P197" s="54" t="s">
        <v>59</v>
      </c>
      <c r="Q197" s="54" t="s">
        <v>59</v>
      </c>
      <c r="R197" s="54" t="s">
        <v>59</v>
      </c>
      <c r="S197" s="54" t="s">
        <v>59</v>
      </c>
      <c r="T197" s="54" t="s">
        <v>59</v>
      </c>
      <c r="U197" s="54" t="s">
        <v>59</v>
      </c>
      <c r="V197" s="54" t="s">
        <v>59</v>
      </c>
      <c r="W197" s="199">
        <f t="shared" ref="W197:W210" si="34">SUM(K197:V197)</f>
        <v>1375.1</v>
      </c>
    </row>
    <row r="198" spans="1:23" ht="25.5" x14ac:dyDescent="0.25">
      <c r="A198" s="264"/>
      <c r="B198" s="52" t="s">
        <v>34</v>
      </c>
      <c r="C198" s="40" t="s">
        <v>2</v>
      </c>
      <c r="D198" s="41" t="s">
        <v>0</v>
      </c>
      <c r="E198" s="53" t="s">
        <v>0</v>
      </c>
      <c r="F198" s="40" t="s">
        <v>0</v>
      </c>
      <c r="G198" s="53" t="s">
        <v>0</v>
      </c>
      <c r="H198" s="53" t="s">
        <v>0</v>
      </c>
      <c r="I198" s="53" t="s">
        <v>0</v>
      </c>
      <c r="J198" s="53" t="s">
        <v>0</v>
      </c>
      <c r="K198" s="54">
        <f>K206</f>
        <v>14726.1</v>
      </c>
      <c r="L198" s="54">
        <f>L206</f>
        <v>11397.3</v>
      </c>
      <c r="M198" s="54" t="str">
        <f>M206</f>
        <v>-</v>
      </c>
      <c r="N198" s="54" t="str">
        <f>N206</f>
        <v>-</v>
      </c>
      <c r="O198" s="54" t="s">
        <v>59</v>
      </c>
      <c r="P198" s="54" t="s">
        <v>59</v>
      </c>
      <c r="Q198" s="54" t="s">
        <v>59</v>
      </c>
      <c r="R198" s="54" t="s">
        <v>59</v>
      </c>
      <c r="S198" s="54" t="s">
        <v>59</v>
      </c>
      <c r="T198" s="54" t="s">
        <v>59</v>
      </c>
      <c r="U198" s="54" t="s">
        <v>59</v>
      </c>
      <c r="V198" s="54"/>
      <c r="W198" s="199">
        <f t="shared" si="34"/>
        <v>26123.4</v>
      </c>
    </row>
    <row r="199" spans="1:23" ht="30.75" customHeight="1" x14ac:dyDescent="0.25">
      <c r="A199" s="264"/>
      <c r="B199" s="55" t="s">
        <v>160</v>
      </c>
      <c r="C199" s="40" t="s">
        <v>2</v>
      </c>
      <c r="D199" s="41" t="s">
        <v>0</v>
      </c>
      <c r="E199" s="53" t="s">
        <v>0</v>
      </c>
      <c r="F199" s="40" t="s">
        <v>0</v>
      </c>
      <c r="G199" s="53" t="s">
        <v>0</v>
      </c>
      <c r="H199" s="66" t="s">
        <v>156</v>
      </c>
      <c r="I199" s="53" t="s">
        <v>99</v>
      </c>
      <c r="J199" s="40" t="s">
        <v>0</v>
      </c>
      <c r="K199" s="54">
        <f>K200</f>
        <v>775.1</v>
      </c>
      <c r="L199" s="54">
        <f>L200+L201</f>
        <v>600</v>
      </c>
      <c r="M199" s="54" t="str">
        <f>M200</f>
        <v>-</v>
      </c>
      <c r="N199" s="54" t="str">
        <f>N201</f>
        <v>-</v>
      </c>
      <c r="O199" s="54" t="s">
        <v>59</v>
      </c>
      <c r="P199" s="54" t="s">
        <v>59</v>
      </c>
      <c r="Q199" s="54" t="s">
        <v>59</v>
      </c>
      <c r="R199" s="54" t="s">
        <v>59</v>
      </c>
      <c r="S199" s="54" t="s">
        <v>59</v>
      </c>
      <c r="T199" s="54" t="s">
        <v>59</v>
      </c>
      <c r="U199" s="54" t="s">
        <v>59</v>
      </c>
      <c r="V199" s="54" t="s">
        <v>59</v>
      </c>
      <c r="W199" s="199">
        <f t="shared" si="34"/>
        <v>1375.1</v>
      </c>
    </row>
    <row r="200" spans="1:23" x14ac:dyDescent="0.25">
      <c r="A200" s="264"/>
      <c r="B200" s="230"/>
      <c r="C200" s="40" t="s">
        <v>2</v>
      </c>
      <c r="D200" s="41" t="s">
        <v>0</v>
      </c>
      <c r="E200" s="53" t="s">
        <v>0</v>
      </c>
      <c r="F200" s="40" t="s">
        <v>0</v>
      </c>
      <c r="G200" s="53" t="s">
        <v>0</v>
      </c>
      <c r="H200" s="66" t="s">
        <v>156</v>
      </c>
      <c r="I200" s="53" t="s">
        <v>64</v>
      </c>
      <c r="J200" s="40">
        <v>810</v>
      </c>
      <c r="K200" s="54">
        <v>775.1</v>
      </c>
      <c r="L200" s="104">
        <v>40.200000000000003</v>
      </c>
      <c r="M200" s="58" t="s">
        <v>59</v>
      </c>
      <c r="N200" s="54" t="str">
        <f>N202</f>
        <v>-</v>
      </c>
      <c r="O200" s="54" t="s">
        <v>59</v>
      </c>
      <c r="P200" s="54" t="s">
        <v>59</v>
      </c>
      <c r="Q200" s="54" t="s">
        <v>59</v>
      </c>
      <c r="R200" s="54" t="s">
        <v>59</v>
      </c>
      <c r="S200" s="54" t="s">
        <v>59</v>
      </c>
      <c r="T200" s="54" t="s">
        <v>59</v>
      </c>
      <c r="U200" s="54" t="s">
        <v>59</v>
      </c>
      <c r="V200" s="54" t="s">
        <v>59</v>
      </c>
      <c r="W200" s="199">
        <f t="shared" si="34"/>
        <v>815.30000000000007</v>
      </c>
    </row>
    <row r="201" spans="1:23" x14ac:dyDescent="0.25">
      <c r="A201" s="264"/>
      <c r="B201" s="231"/>
      <c r="C201" s="40" t="s">
        <v>2</v>
      </c>
      <c r="D201" s="41"/>
      <c r="E201" s="53" t="s">
        <v>0</v>
      </c>
      <c r="F201" s="40" t="s">
        <v>0</v>
      </c>
      <c r="G201" s="53" t="s">
        <v>0</v>
      </c>
      <c r="H201" s="66" t="s">
        <v>156</v>
      </c>
      <c r="I201" s="53" t="s">
        <v>67</v>
      </c>
      <c r="J201" s="40" t="s">
        <v>0</v>
      </c>
      <c r="K201" s="54" t="s">
        <v>59</v>
      </c>
      <c r="L201" s="104">
        <f>L202+L203+L204+L205</f>
        <v>559.79999999999995</v>
      </c>
      <c r="M201" s="54" t="s">
        <v>59</v>
      </c>
      <c r="N201" s="54" t="s">
        <v>59</v>
      </c>
      <c r="O201" s="54" t="s">
        <v>59</v>
      </c>
      <c r="P201" s="54" t="s">
        <v>59</v>
      </c>
      <c r="Q201" s="54" t="s">
        <v>59</v>
      </c>
      <c r="R201" s="54" t="s">
        <v>59</v>
      </c>
      <c r="S201" s="54" t="s">
        <v>59</v>
      </c>
      <c r="T201" s="54" t="s">
        <v>59</v>
      </c>
      <c r="U201" s="54" t="s">
        <v>59</v>
      </c>
      <c r="V201" s="54" t="s">
        <v>59</v>
      </c>
      <c r="W201" s="199">
        <f t="shared" si="34"/>
        <v>559.79999999999995</v>
      </c>
    </row>
    <row r="202" spans="1:23" x14ac:dyDescent="0.25">
      <c r="A202" s="264"/>
      <c r="B202" s="231"/>
      <c r="C202" s="40" t="s">
        <v>2</v>
      </c>
      <c r="D202" s="41" t="s">
        <v>0</v>
      </c>
      <c r="E202" s="53" t="s">
        <v>0</v>
      </c>
      <c r="F202" s="40" t="s">
        <v>0</v>
      </c>
      <c r="G202" s="53" t="s">
        <v>0</v>
      </c>
      <c r="H202" s="66" t="s">
        <v>156</v>
      </c>
      <c r="I202" s="53" t="s">
        <v>67</v>
      </c>
      <c r="J202" s="53">
        <v>613</v>
      </c>
      <c r="K202" s="54" t="s">
        <v>59</v>
      </c>
      <c r="L202" s="104">
        <v>145.4</v>
      </c>
      <c r="M202" s="54" t="s">
        <v>59</v>
      </c>
      <c r="N202" s="54" t="s">
        <v>59</v>
      </c>
      <c r="O202" s="54" t="s">
        <v>59</v>
      </c>
      <c r="P202" s="54" t="s">
        <v>59</v>
      </c>
      <c r="Q202" s="54" t="s">
        <v>59</v>
      </c>
      <c r="R202" s="54" t="s">
        <v>59</v>
      </c>
      <c r="S202" s="54" t="s">
        <v>59</v>
      </c>
      <c r="T202" s="54" t="s">
        <v>59</v>
      </c>
      <c r="U202" s="54" t="s">
        <v>59</v>
      </c>
      <c r="V202" s="54" t="s">
        <v>59</v>
      </c>
      <c r="W202" s="199">
        <f t="shared" si="34"/>
        <v>145.4</v>
      </c>
    </row>
    <row r="203" spans="1:23" x14ac:dyDescent="0.25">
      <c r="A203" s="264"/>
      <c r="B203" s="231"/>
      <c r="C203" s="40" t="s">
        <v>2</v>
      </c>
      <c r="D203" s="41" t="s">
        <v>0</v>
      </c>
      <c r="E203" s="53" t="s">
        <v>0</v>
      </c>
      <c r="F203" s="40" t="s">
        <v>0</v>
      </c>
      <c r="G203" s="53" t="s">
        <v>0</v>
      </c>
      <c r="H203" s="66" t="s">
        <v>156</v>
      </c>
      <c r="I203" s="53" t="s">
        <v>67</v>
      </c>
      <c r="J203" s="53">
        <v>623</v>
      </c>
      <c r="K203" s="54" t="s">
        <v>59</v>
      </c>
      <c r="L203" s="104">
        <v>69.099999999999994</v>
      </c>
      <c r="M203" s="54" t="s">
        <v>59</v>
      </c>
      <c r="N203" s="54" t="s">
        <v>59</v>
      </c>
      <c r="O203" s="54" t="s">
        <v>59</v>
      </c>
      <c r="P203" s="54" t="s">
        <v>59</v>
      </c>
      <c r="Q203" s="54" t="s">
        <v>59</v>
      </c>
      <c r="R203" s="54" t="s">
        <v>59</v>
      </c>
      <c r="S203" s="54" t="s">
        <v>59</v>
      </c>
      <c r="T203" s="54" t="s">
        <v>59</v>
      </c>
      <c r="U203" s="54" t="s">
        <v>59</v>
      </c>
      <c r="V203" s="54" t="s">
        <v>59</v>
      </c>
      <c r="W203" s="199">
        <f t="shared" si="34"/>
        <v>69.099999999999994</v>
      </c>
    </row>
    <row r="204" spans="1:23" x14ac:dyDescent="0.25">
      <c r="A204" s="264"/>
      <c r="B204" s="231"/>
      <c r="C204" s="40" t="s">
        <v>2</v>
      </c>
      <c r="D204" s="41" t="s">
        <v>0</v>
      </c>
      <c r="E204" s="53" t="s">
        <v>0</v>
      </c>
      <c r="F204" s="40" t="s">
        <v>0</v>
      </c>
      <c r="G204" s="53" t="s">
        <v>0</v>
      </c>
      <c r="H204" s="66" t="s">
        <v>156</v>
      </c>
      <c r="I204" s="53" t="s">
        <v>67</v>
      </c>
      <c r="J204" s="53">
        <v>630</v>
      </c>
      <c r="K204" s="54" t="s">
        <v>59</v>
      </c>
      <c r="L204" s="104">
        <v>18.100000000000001</v>
      </c>
      <c r="M204" s="54" t="s">
        <v>59</v>
      </c>
      <c r="N204" s="54" t="s">
        <v>59</v>
      </c>
      <c r="O204" s="54" t="s">
        <v>59</v>
      </c>
      <c r="P204" s="54" t="s">
        <v>59</v>
      </c>
      <c r="Q204" s="54" t="s">
        <v>59</v>
      </c>
      <c r="R204" s="54" t="s">
        <v>59</v>
      </c>
      <c r="S204" s="54" t="s">
        <v>59</v>
      </c>
      <c r="T204" s="54" t="s">
        <v>59</v>
      </c>
      <c r="U204" s="54" t="s">
        <v>59</v>
      </c>
      <c r="V204" s="54" t="s">
        <v>59</v>
      </c>
      <c r="W204" s="199">
        <f t="shared" si="34"/>
        <v>18.100000000000001</v>
      </c>
    </row>
    <row r="205" spans="1:23" x14ac:dyDescent="0.25">
      <c r="A205" s="264"/>
      <c r="B205" s="232"/>
      <c r="C205" s="40" t="s">
        <v>2</v>
      </c>
      <c r="D205" s="41" t="s">
        <v>0</v>
      </c>
      <c r="E205" s="53" t="s">
        <v>0</v>
      </c>
      <c r="F205" s="40" t="s">
        <v>0</v>
      </c>
      <c r="G205" s="53" t="s">
        <v>0</v>
      </c>
      <c r="H205" s="66" t="s">
        <v>156</v>
      </c>
      <c r="I205" s="53" t="s">
        <v>67</v>
      </c>
      <c r="J205" s="53">
        <v>810</v>
      </c>
      <c r="K205" s="54" t="s">
        <v>59</v>
      </c>
      <c r="L205" s="104">
        <v>327.2</v>
      </c>
      <c r="M205" s="54" t="s">
        <v>59</v>
      </c>
      <c r="N205" s="54" t="s">
        <v>59</v>
      </c>
      <c r="O205" s="54" t="s">
        <v>59</v>
      </c>
      <c r="P205" s="54" t="s">
        <v>59</v>
      </c>
      <c r="Q205" s="54" t="s">
        <v>59</v>
      </c>
      <c r="R205" s="54" t="s">
        <v>59</v>
      </c>
      <c r="S205" s="54" t="s">
        <v>59</v>
      </c>
      <c r="T205" s="54" t="s">
        <v>59</v>
      </c>
      <c r="U205" s="54" t="s">
        <v>59</v>
      </c>
      <c r="V205" s="54" t="s">
        <v>59</v>
      </c>
      <c r="W205" s="199">
        <f t="shared" si="34"/>
        <v>327.2</v>
      </c>
    </row>
    <row r="206" spans="1:23" ht="29.25" customHeight="1" x14ac:dyDescent="0.25">
      <c r="A206" s="264"/>
      <c r="B206" s="55" t="s">
        <v>158</v>
      </c>
      <c r="C206" s="40" t="s">
        <v>2</v>
      </c>
      <c r="D206" s="41" t="s">
        <v>0</v>
      </c>
      <c r="E206" s="53" t="s">
        <v>0</v>
      </c>
      <c r="F206" s="40" t="s">
        <v>0</v>
      </c>
      <c r="G206" s="53" t="s">
        <v>0</v>
      </c>
      <c r="H206" s="66" t="s">
        <v>156</v>
      </c>
      <c r="I206" s="53" t="s">
        <v>65</v>
      </c>
      <c r="J206" s="40" t="s">
        <v>0</v>
      </c>
      <c r="K206" s="40">
        <v>14726.1</v>
      </c>
      <c r="L206" s="40">
        <f>L207+L208+L209+L210</f>
        <v>11397.3</v>
      </c>
      <c r="M206" s="54" t="s">
        <v>59</v>
      </c>
      <c r="N206" s="54" t="s">
        <v>59</v>
      </c>
      <c r="O206" s="54" t="s">
        <v>59</v>
      </c>
      <c r="P206" s="54" t="s">
        <v>59</v>
      </c>
      <c r="Q206" s="54" t="s">
        <v>59</v>
      </c>
      <c r="R206" s="54" t="s">
        <v>59</v>
      </c>
      <c r="S206" s="54" t="s">
        <v>59</v>
      </c>
      <c r="T206" s="54" t="s">
        <v>59</v>
      </c>
      <c r="U206" s="54" t="s">
        <v>59</v>
      </c>
      <c r="V206" s="54" t="s">
        <v>59</v>
      </c>
      <c r="W206" s="199">
        <f t="shared" si="34"/>
        <v>26123.4</v>
      </c>
    </row>
    <row r="207" spans="1:23" x14ac:dyDescent="0.25">
      <c r="A207" s="264"/>
      <c r="B207" s="230"/>
      <c r="C207" s="40" t="s">
        <v>2</v>
      </c>
      <c r="D207" s="41" t="s">
        <v>0</v>
      </c>
      <c r="E207" s="53" t="s">
        <v>0</v>
      </c>
      <c r="F207" s="40" t="s">
        <v>0</v>
      </c>
      <c r="G207" s="53" t="s">
        <v>0</v>
      </c>
      <c r="H207" s="66" t="s">
        <v>156</v>
      </c>
      <c r="I207" s="53" t="s">
        <v>65</v>
      </c>
      <c r="J207" s="53">
        <v>613</v>
      </c>
      <c r="K207" s="54" t="s">
        <v>59</v>
      </c>
      <c r="L207" s="105">
        <v>2762.2</v>
      </c>
      <c r="M207" s="54" t="s">
        <v>59</v>
      </c>
      <c r="N207" s="54" t="s">
        <v>59</v>
      </c>
      <c r="O207" s="54" t="s">
        <v>59</v>
      </c>
      <c r="P207" s="54" t="s">
        <v>59</v>
      </c>
      <c r="Q207" s="54" t="s">
        <v>59</v>
      </c>
      <c r="R207" s="54" t="s">
        <v>59</v>
      </c>
      <c r="S207" s="54" t="s">
        <v>59</v>
      </c>
      <c r="T207" s="54" t="s">
        <v>59</v>
      </c>
      <c r="U207" s="54" t="s">
        <v>59</v>
      </c>
      <c r="V207" s="54" t="s">
        <v>59</v>
      </c>
      <c r="W207" s="199">
        <f t="shared" si="34"/>
        <v>2762.2</v>
      </c>
    </row>
    <row r="208" spans="1:23" x14ac:dyDescent="0.25">
      <c r="A208" s="264"/>
      <c r="B208" s="231"/>
      <c r="C208" s="40" t="s">
        <v>2</v>
      </c>
      <c r="D208" s="41" t="s">
        <v>0</v>
      </c>
      <c r="E208" s="53" t="s">
        <v>0</v>
      </c>
      <c r="F208" s="40" t="s">
        <v>0</v>
      </c>
      <c r="G208" s="53" t="s">
        <v>0</v>
      </c>
      <c r="H208" s="66" t="s">
        <v>156</v>
      </c>
      <c r="I208" s="53" t="s">
        <v>65</v>
      </c>
      <c r="J208" s="53">
        <v>623</v>
      </c>
      <c r="K208" s="54" t="s">
        <v>59</v>
      </c>
      <c r="L208" s="105">
        <v>1312.1</v>
      </c>
      <c r="M208" s="54" t="s">
        <v>59</v>
      </c>
      <c r="N208" s="54" t="s">
        <v>59</v>
      </c>
      <c r="O208" s="54" t="s">
        <v>59</v>
      </c>
      <c r="P208" s="54" t="s">
        <v>59</v>
      </c>
      <c r="Q208" s="54" t="s">
        <v>59</v>
      </c>
      <c r="R208" s="54" t="s">
        <v>59</v>
      </c>
      <c r="S208" s="54" t="s">
        <v>59</v>
      </c>
      <c r="T208" s="54" t="s">
        <v>59</v>
      </c>
      <c r="U208" s="54" t="s">
        <v>59</v>
      </c>
      <c r="V208" s="54" t="s">
        <v>59</v>
      </c>
      <c r="W208" s="199">
        <f t="shared" si="34"/>
        <v>1312.1</v>
      </c>
    </row>
    <row r="209" spans="1:23" x14ac:dyDescent="0.25">
      <c r="A209" s="264"/>
      <c r="B209" s="231"/>
      <c r="C209" s="40" t="s">
        <v>2</v>
      </c>
      <c r="D209" s="41" t="s">
        <v>0</v>
      </c>
      <c r="E209" s="53" t="s">
        <v>0</v>
      </c>
      <c r="F209" s="40" t="s">
        <v>0</v>
      </c>
      <c r="G209" s="53" t="s">
        <v>0</v>
      </c>
      <c r="H209" s="66" t="s">
        <v>156</v>
      </c>
      <c r="I209" s="53" t="s">
        <v>65</v>
      </c>
      <c r="J209" s="53">
        <v>630</v>
      </c>
      <c r="K209" s="54" t="s">
        <v>59</v>
      </c>
      <c r="L209" s="105">
        <v>345.2</v>
      </c>
      <c r="M209" s="54" t="s">
        <v>59</v>
      </c>
      <c r="N209" s="54" t="s">
        <v>59</v>
      </c>
      <c r="O209" s="54" t="s">
        <v>59</v>
      </c>
      <c r="P209" s="54" t="s">
        <v>59</v>
      </c>
      <c r="Q209" s="54" t="s">
        <v>59</v>
      </c>
      <c r="R209" s="54" t="s">
        <v>59</v>
      </c>
      <c r="S209" s="54" t="s">
        <v>59</v>
      </c>
      <c r="T209" s="54" t="s">
        <v>59</v>
      </c>
      <c r="U209" s="54" t="s">
        <v>59</v>
      </c>
      <c r="V209" s="54" t="s">
        <v>59</v>
      </c>
      <c r="W209" s="199">
        <f t="shared" si="34"/>
        <v>345.2</v>
      </c>
    </row>
    <row r="210" spans="1:23" x14ac:dyDescent="0.25">
      <c r="A210" s="265"/>
      <c r="B210" s="232"/>
      <c r="C210" s="40" t="s">
        <v>2</v>
      </c>
      <c r="D210" s="41" t="s">
        <v>0</v>
      </c>
      <c r="E210" s="53" t="s">
        <v>0</v>
      </c>
      <c r="F210" s="40" t="s">
        <v>0</v>
      </c>
      <c r="G210" s="53" t="s">
        <v>0</v>
      </c>
      <c r="H210" s="66" t="s">
        <v>156</v>
      </c>
      <c r="I210" s="53" t="s">
        <v>65</v>
      </c>
      <c r="J210" s="53">
        <v>810</v>
      </c>
      <c r="K210" s="40">
        <v>1472.6</v>
      </c>
      <c r="L210" s="105">
        <v>6977.8</v>
      </c>
      <c r="M210" s="54" t="s">
        <v>59</v>
      </c>
      <c r="N210" s="54" t="s">
        <v>59</v>
      </c>
      <c r="O210" s="54" t="s">
        <v>59</v>
      </c>
      <c r="P210" s="54" t="s">
        <v>59</v>
      </c>
      <c r="Q210" s="54" t="s">
        <v>59</v>
      </c>
      <c r="R210" s="54" t="s">
        <v>59</v>
      </c>
      <c r="S210" s="54" t="s">
        <v>59</v>
      </c>
      <c r="T210" s="54" t="s">
        <v>59</v>
      </c>
      <c r="U210" s="54" t="s">
        <v>59</v>
      </c>
      <c r="V210" s="54" t="s">
        <v>59</v>
      </c>
      <c r="W210" s="199">
        <f t="shared" si="34"/>
        <v>8450.4</v>
      </c>
    </row>
    <row r="211" spans="1:23" ht="42.75" customHeight="1" x14ac:dyDescent="0.25">
      <c r="A211" s="56" t="s">
        <v>170</v>
      </c>
      <c r="B211" s="52" t="s">
        <v>327</v>
      </c>
      <c r="C211" s="40" t="s">
        <v>60</v>
      </c>
      <c r="D211" s="41" t="s">
        <v>0</v>
      </c>
      <c r="E211" s="53" t="s">
        <v>0</v>
      </c>
      <c r="F211" s="40" t="s">
        <v>0</v>
      </c>
      <c r="G211" s="53" t="s">
        <v>0</v>
      </c>
      <c r="H211" s="53" t="s">
        <v>0</v>
      </c>
      <c r="I211" s="53" t="s">
        <v>0</v>
      </c>
      <c r="J211" s="53" t="s">
        <v>0</v>
      </c>
      <c r="K211" s="53">
        <v>159</v>
      </c>
      <c r="L211" s="106">
        <v>166</v>
      </c>
      <c r="M211" s="53" t="s">
        <v>0</v>
      </c>
      <c r="N211" s="53" t="s">
        <v>0</v>
      </c>
      <c r="O211" s="53" t="s">
        <v>0</v>
      </c>
      <c r="P211" s="53" t="s">
        <v>0</v>
      </c>
      <c r="Q211" s="53" t="s">
        <v>0</v>
      </c>
      <c r="R211" s="53" t="s">
        <v>0</v>
      </c>
      <c r="S211" s="53" t="s">
        <v>0</v>
      </c>
      <c r="T211" s="53" t="s">
        <v>0</v>
      </c>
      <c r="U211" s="53" t="s">
        <v>0</v>
      </c>
      <c r="V211" s="53" t="s">
        <v>0</v>
      </c>
      <c r="W211" s="172">
        <f>SUM(K211:V211)</f>
        <v>325</v>
      </c>
    </row>
    <row r="212" spans="1:23" ht="82.5" customHeight="1" x14ac:dyDescent="0.25">
      <c r="A212" s="237" t="s">
        <v>171</v>
      </c>
      <c r="B212" s="52" t="s">
        <v>328</v>
      </c>
      <c r="C212" s="41" t="s">
        <v>0</v>
      </c>
      <c r="D212" s="59">
        <v>1</v>
      </c>
      <c r="E212" s="53" t="s">
        <v>0</v>
      </c>
      <c r="F212" s="40" t="s">
        <v>275</v>
      </c>
      <c r="G212" s="40" t="s">
        <v>250</v>
      </c>
      <c r="H212" s="53" t="s">
        <v>0</v>
      </c>
      <c r="I212" s="53" t="s">
        <v>0</v>
      </c>
      <c r="J212" s="53" t="s">
        <v>0</v>
      </c>
      <c r="K212" s="40" t="s">
        <v>0</v>
      </c>
      <c r="L212" s="53" t="s">
        <v>0</v>
      </c>
      <c r="M212" s="53" t="s">
        <v>0</v>
      </c>
      <c r="N212" s="53" t="s">
        <v>0</v>
      </c>
      <c r="O212" s="53" t="s">
        <v>0</v>
      </c>
      <c r="P212" s="53" t="s">
        <v>0</v>
      </c>
      <c r="Q212" s="53" t="s">
        <v>0</v>
      </c>
      <c r="R212" s="53" t="s">
        <v>0</v>
      </c>
      <c r="S212" s="53" t="s">
        <v>0</v>
      </c>
      <c r="T212" s="53" t="s">
        <v>0</v>
      </c>
      <c r="U212" s="53" t="s">
        <v>0</v>
      </c>
      <c r="V212" s="53" t="s">
        <v>0</v>
      </c>
      <c r="W212" s="172" t="s">
        <v>0</v>
      </c>
    </row>
    <row r="213" spans="1:23" ht="25.5" x14ac:dyDescent="0.25">
      <c r="A213" s="239"/>
      <c r="B213" s="55" t="s">
        <v>159</v>
      </c>
      <c r="C213" s="40" t="s">
        <v>2</v>
      </c>
      <c r="D213" s="41" t="s">
        <v>0</v>
      </c>
      <c r="E213" s="53" t="s">
        <v>0</v>
      </c>
      <c r="F213" s="40" t="s">
        <v>0</v>
      </c>
      <c r="G213" s="53" t="s">
        <v>0</v>
      </c>
      <c r="H213" s="53" t="s">
        <v>0</v>
      </c>
      <c r="I213" s="53" t="s">
        <v>0</v>
      </c>
      <c r="J213" s="53" t="s">
        <v>0</v>
      </c>
      <c r="K213" s="60">
        <f>K214</f>
        <v>2276</v>
      </c>
      <c r="L213" s="60" t="s">
        <v>59</v>
      </c>
      <c r="M213" s="60" t="s">
        <v>59</v>
      </c>
      <c r="N213" s="60" t="s">
        <v>59</v>
      </c>
      <c r="O213" s="60" t="s">
        <v>59</v>
      </c>
      <c r="P213" s="60" t="s">
        <v>59</v>
      </c>
      <c r="Q213" s="60" t="s">
        <v>59</v>
      </c>
      <c r="R213" s="60" t="s">
        <v>59</v>
      </c>
      <c r="S213" s="60" t="s">
        <v>59</v>
      </c>
      <c r="T213" s="60" t="s">
        <v>59</v>
      </c>
      <c r="U213" s="60" t="s">
        <v>59</v>
      </c>
      <c r="V213" s="60" t="s">
        <v>59</v>
      </c>
      <c r="W213" s="199">
        <f t="shared" ref="W213:W218" si="35">SUM(K213:V213)</f>
        <v>2276</v>
      </c>
    </row>
    <row r="214" spans="1:23" x14ac:dyDescent="0.25">
      <c r="A214" s="239"/>
      <c r="B214" s="230"/>
      <c r="C214" s="40" t="s">
        <v>2</v>
      </c>
      <c r="D214" s="41" t="s">
        <v>0</v>
      </c>
      <c r="E214" s="40" t="s">
        <v>0</v>
      </c>
      <c r="F214" s="40" t="s">
        <v>0</v>
      </c>
      <c r="G214" s="53" t="s">
        <v>0</v>
      </c>
      <c r="H214" s="53" t="s">
        <v>42</v>
      </c>
      <c r="I214" s="53" t="s">
        <v>66</v>
      </c>
      <c r="J214" s="40" t="s">
        <v>0</v>
      </c>
      <c r="K214" s="60">
        <f>K215+K216+K217+K218</f>
        <v>2276</v>
      </c>
      <c r="L214" s="60" t="s">
        <v>59</v>
      </c>
      <c r="M214" s="60" t="s">
        <v>59</v>
      </c>
      <c r="N214" s="60" t="s">
        <v>59</v>
      </c>
      <c r="O214" s="60" t="s">
        <v>59</v>
      </c>
      <c r="P214" s="60" t="s">
        <v>59</v>
      </c>
      <c r="Q214" s="60" t="s">
        <v>59</v>
      </c>
      <c r="R214" s="60" t="s">
        <v>59</v>
      </c>
      <c r="S214" s="60" t="s">
        <v>59</v>
      </c>
      <c r="T214" s="60" t="s">
        <v>59</v>
      </c>
      <c r="U214" s="60" t="s">
        <v>59</v>
      </c>
      <c r="V214" s="60" t="s">
        <v>59</v>
      </c>
      <c r="W214" s="199">
        <f t="shared" si="35"/>
        <v>2276</v>
      </c>
    </row>
    <row r="215" spans="1:23" x14ac:dyDescent="0.25">
      <c r="A215" s="239"/>
      <c r="B215" s="231"/>
      <c r="C215" s="40" t="s">
        <v>2</v>
      </c>
      <c r="D215" s="41" t="s">
        <v>0</v>
      </c>
      <c r="E215" s="40" t="s">
        <v>0</v>
      </c>
      <c r="F215" s="40" t="s">
        <v>0</v>
      </c>
      <c r="G215" s="53" t="s">
        <v>0</v>
      </c>
      <c r="H215" s="53" t="s">
        <v>42</v>
      </c>
      <c r="I215" s="53" t="s">
        <v>66</v>
      </c>
      <c r="J215" s="53">
        <v>244</v>
      </c>
      <c r="K215" s="40">
        <v>513.20000000000005</v>
      </c>
      <c r="L215" s="54" t="s">
        <v>59</v>
      </c>
      <c r="M215" s="54" t="s">
        <v>59</v>
      </c>
      <c r="N215" s="54" t="s">
        <v>59</v>
      </c>
      <c r="O215" s="54" t="s">
        <v>59</v>
      </c>
      <c r="P215" s="54" t="s">
        <v>59</v>
      </c>
      <c r="Q215" s="54" t="s">
        <v>59</v>
      </c>
      <c r="R215" s="54" t="s">
        <v>59</v>
      </c>
      <c r="S215" s="54" t="s">
        <v>59</v>
      </c>
      <c r="T215" s="54" t="s">
        <v>59</v>
      </c>
      <c r="U215" s="54" t="s">
        <v>59</v>
      </c>
      <c r="V215" s="54" t="s">
        <v>59</v>
      </c>
      <c r="W215" s="199">
        <f t="shared" si="35"/>
        <v>513.20000000000005</v>
      </c>
    </row>
    <row r="216" spans="1:23" x14ac:dyDescent="0.25">
      <c r="A216" s="239"/>
      <c r="B216" s="231"/>
      <c r="C216" s="40" t="s">
        <v>2</v>
      </c>
      <c r="D216" s="41" t="s">
        <v>0</v>
      </c>
      <c r="E216" s="40" t="s">
        <v>0</v>
      </c>
      <c r="F216" s="40" t="s">
        <v>0</v>
      </c>
      <c r="G216" s="53" t="s">
        <v>0</v>
      </c>
      <c r="H216" s="53" t="s">
        <v>42</v>
      </c>
      <c r="I216" s="53" t="s">
        <v>66</v>
      </c>
      <c r="J216" s="53">
        <v>321</v>
      </c>
      <c r="K216" s="40">
        <v>383.1</v>
      </c>
      <c r="L216" s="54" t="s">
        <v>59</v>
      </c>
      <c r="M216" s="54" t="s">
        <v>59</v>
      </c>
      <c r="N216" s="54" t="s">
        <v>59</v>
      </c>
      <c r="O216" s="54" t="s">
        <v>59</v>
      </c>
      <c r="P216" s="60" t="s">
        <v>59</v>
      </c>
      <c r="Q216" s="60" t="s">
        <v>59</v>
      </c>
      <c r="R216" s="60" t="s">
        <v>59</v>
      </c>
      <c r="S216" s="60" t="s">
        <v>59</v>
      </c>
      <c r="T216" s="60" t="s">
        <v>59</v>
      </c>
      <c r="U216" s="60" t="s">
        <v>59</v>
      </c>
      <c r="V216" s="60" t="s">
        <v>59</v>
      </c>
      <c r="W216" s="199">
        <f t="shared" si="35"/>
        <v>383.1</v>
      </c>
    </row>
    <row r="217" spans="1:23" x14ac:dyDescent="0.25">
      <c r="A217" s="239"/>
      <c r="B217" s="231"/>
      <c r="C217" s="40" t="s">
        <v>2</v>
      </c>
      <c r="D217" s="41" t="s">
        <v>0</v>
      </c>
      <c r="E217" s="40" t="s">
        <v>0</v>
      </c>
      <c r="F217" s="40" t="s">
        <v>0</v>
      </c>
      <c r="G217" s="53" t="s">
        <v>0</v>
      </c>
      <c r="H217" s="53" t="s">
        <v>42</v>
      </c>
      <c r="I217" s="53" t="s">
        <v>66</v>
      </c>
      <c r="J217" s="53">
        <v>323</v>
      </c>
      <c r="K217" s="40">
        <v>1.5</v>
      </c>
      <c r="L217" s="54" t="s">
        <v>59</v>
      </c>
      <c r="M217" s="54" t="s">
        <v>59</v>
      </c>
      <c r="N217" s="54" t="s">
        <v>59</v>
      </c>
      <c r="O217" s="54" t="s">
        <v>59</v>
      </c>
      <c r="P217" s="60" t="s">
        <v>59</v>
      </c>
      <c r="Q217" s="60" t="s">
        <v>59</v>
      </c>
      <c r="R217" s="60" t="s">
        <v>59</v>
      </c>
      <c r="S217" s="60" t="s">
        <v>59</v>
      </c>
      <c r="T217" s="60" t="s">
        <v>59</v>
      </c>
      <c r="U217" s="60" t="s">
        <v>59</v>
      </c>
      <c r="V217" s="60" t="s">
        <v>59</v>
      </c>
      <c r="W217" s="199">
        <f t="shared" si="35"/>
        <v>1.5</v>
      </c>
    </row>
    <row r="218" spans="1:23" x14ac:dyDescent="0.25">
      <c r="A218" s="238"/>
      <c r="B218" s="232"/>
      <c r="C218" s="40" t="s">
        <v>2</v>
      </c>
      <c r="D218" s="41" t="s">
        <v>0</v>
      </c>
      <c r="E218" s="40" t="s">
        <v>0</v>
      </c>
      <c r="F218" s="40" t="s">
        <v>0</v>
      </c>
      <c r="G218" s="53" t="s">
        <v>0</v>
      </c>
      <c r="H218" s="53" t="s">
        <v>42</v>
      </c>
      <c r="I218" s="53" t="s">
        <v>66</v>
      </c>
      <c r="J218" s="53">
        <v>810</v>
      </c>
      <c r="K218" s="60">
        <v>1378.2</v>
      </c>
      <c r="L218" s="54" t="s">
        <v>59</v>
      </c>
      <c r="M218" s="54" t="s">
        <v>59</v>
      </c>
      <c r="N218" s="54" t="s">
        <v>59</v>
      </c>
      <c r="O218" s="54" t="s">
        <v>59</v>
      </c>
      <c r="P218" s="54" t="s">
        <v>59</v>
      </c>
      <c r="Q218" s="54" t="s">
        <v>59</v>
      </c>
      <c r="R218" s="54" t="s">
        <v>59</v>
      </c>
      <c r="S218" s="54" t="s">
        <v>59</v>
      </c>
      <c r="T218" s="54" t="s">
        <v>59</v>
      </c>
      <c r="U218" s="54" t="s">
        <v>59</v>
      </c>
      <c r="V218" s="54" t="s">
        <v>59</v>
      </c>
      <c r="W218" s="199">
        <f t="shared" si="35"/>
        <v>1378.2</v>
      </c>
    </row>
    <row r="219" spans="1:23" ht="27" customHeight="1" x14ac:dyDescent="0.25">
      <c r="A219" s="56" t="s">
        <v>172</v>
      </c>
      <c r="B219" s="52" t="s">
        <v>329</v>
      </c>
      <c r="C219" s="40" t="s">
        <v>60</v>
      </c>
      <c r="D219" s="59" t="s">
        <v>0</v>
      </c>
      <c r="E219" s="40" t="s">
        <v>33</v>
      </c>
      <c r="F219" s="40" t="s">
        <v>0</v>
      </c>
      <c r="G219" s="53" t="s">
        <v>0</v>
      </c>
      <c r="H219" s="53" t="s">
        <v>0</v>
      </c>
      <c r="I219" s="53" t="s">
        <v>0</v>
      </c>
      <c r="J219" s="53" t="s">
        <v>0</v>
      </c>
      <c r="K219" s="53">
        <v>1474</v>
      </c>
      <c r="L219" s="53" t="s">
        <v>0</v>
      </c>
      <c r="M219" s="53" t="s">
        <v>0</v>
      </c>
      <c r="N219" s="53" t="s">
        <v>0</v>
      </c>
      <c r="O219" s="53" t="s">
        <v>0</v>
      </c>
      <c r="P219" s="53" t="s">
        <v>0</v>
      </c>
      <c r="Q219" s="53" t="s">
        <v>0</v>
      </c>
      <c r="R219" s="53" t="s">
        <v>0</v>
      </c>
      <c r="S219" s="53" t="s">
        <v>0</v>
      </c>
      <c r="T219" s="53" t="s">
        <v>0</v>
      </c>
      <c r="U219" s="53" t="s">
        <v>0</v>
      </c>
      <c r="V219" s="53" t="s">
        <v>0</v>
      </c>
      <c r="W219" s="172">
        <f>K219</f>
        <v>1474</v>
      </c>
    </row>
    <row r="220" spans="1:23" ht="58.5" customHeight="1" x14ac:dyDescent="0.25">
      <c r="A220" s="237" t="s">
        <v>173</v>
      </c>
      <c r="B220" s="52" t="s">
        <v>330</v>
      </c>
      <c r="C220" s="41" t="s">
        <v>0</v>
      </c>
      <c r="D220" s="41">
        <v>1</v>
      </c>
      <c r="E220" s="53" t="s">
        <v>0</v>
      </c>
      <c r="F220" s="40" t="s">
        <v>275</v>
      </c>
      <c r="G220" s="40" t="s">
        <v>250</v>
      </c>
      <c r="H220" s="53" t="s">
        <v>0</v>
      </c>
      <c r="I220" s="53" t="s">
        <v>0</v>
      </c>
      <c r="J220" s="53" t="s">
        <v>0</v>
      </c>
      <c r="K220" s="40" t="s">
        <v>0</v>
      </c>
      <c r="L220" s="53" t="s">
        <v>0</v>
      </c>
      <c r="M220" s="53" t="s">
        <v>0</v>
      </c>
      <c r="N220" s="53" t="s">
        <v>0</v>
      </c>
      <c r="O220" s="53" t="s">
        <v>0</v>
      </c>
      <c r="P220" s="53" t="s">
        <v>0</v>
      </c>
      <c r="Q220" s="53" t="s">
        <v>0</v>
      </c>
      <c r="R220" s="53" t="s">
        <v>0</v>
      </c>
      <c r="S220" s="53" t="s">
        <v>0</v>
      </c>
      <c r="T220" s="53" t="s">
        <v>0</v>
      </c>
      <c r="U220" s="53" t="s">
        <v>0</v>
      </c>
      <c r="V220" s="53" t="s">
        <v>0</v>
      </c>
      <c r="W220" s="172" t="s">
        <v>0</v>
      </c>
    </row>
    <row r="221" spans="1:23" ht="25.5" x14ac:dyDescent="0.25">
      <c r="A221" s="239"/>
      <c r="B221" s="52" t="s">
        <v>159</v>
      </c>
      <c r="C221" s="40" t="s">
        <v>2</v>
      </c>
      <c r="D221" s="41" t="s">
        <v>0</v>
      </c>
      <c r="E221" s="40" t="s">
        <v>0</v>
      </c>
      <c r="F221" s="40" t="s">
        <v>0</v>
      </c>
      <c r="G221" s="40" t="s">
        <v>0</v>
      </c>
      <c r="H221" s="53" t="s">
        <v>0</v>
      </c>
      <c r="I221" s="53" t="s">
        <v>0</v>
      </c>
      <c r="J221" s="53" t="s">
        <v>0</v>
      </c>
      <c r="K221" s="54">
        <f>K222</f>
        <v>1100</v>
      </c>
      <c r="L221" s="54" t="s">
        <v>59</v>
      </c>
      <c r="M221" s="54" t="s">
        <v>59</v>
      </c>
      <c r="N221" s="54" t="s">
        <v>59</v>
      </c>
      <c r="O221" s="54" t="s">
        <v>59</v>
      </c>
      <c r="P221" s="54" t="s">
        <v>59</v>
      </c>
      <c r="Q221" s="54" t="s">
        <v>59</v>
      </c>
      <c r="R221" s="54" t="s">
        <v>59</v>
      </c>
      <c r="S221" s="54" t="s">
        <v>59</v>
      </c>
      <c r="T221" s="54" t="s">
        <v>59</v>
      </c>
      <c r="U221" s="54" t="s">
        <v>59</v>
      </c>
      <c r="V221" s="54" t="s">
        <v>59</v>
      </c>
      <c r="W221" s="199">
        <f>SUM(K221:V221)</f>
        <v>1100</v>
      </c>
    </row>
    <row r="222" spans="1:23" x14ac:dyDescent="0.25">
      <c r="A222" s="239"/>
      <c r="B222" s="230"/>
      <c r="C222" s="40" t="s">
        <v>2</v>
      </c>
      <c r="D222" s="41" t="s">
        <v>0</v>
      </c>
      <c r="E222" s="40" t="s">
        <v>0</v>
      </c>
      <c r="F222" s="40" t="s">
        <v>0</v>
      </c>
      <c r="G222" s="40" t="s">
        <v>0</v>
      </c>
      <c r="H222" s="53" t="s">
        <v>42</v>
      </c>
      <c r="I222" s="53" t="s">
        <v>67</v>
      </c>
      <c r="J222" s="53" t="s">
        <v>0</v>
      </c>
      <c r="K222" s="54">
        <f>K223</f>
        <v>1100</v>
      </c>
      <c r="L222" s="54" t="s">
        <v>59</v>
      </c>
      <c r="M222" s="54" t="s">
        <v>59</v>
      </c>
      <c r="N222" s="54" t="s">
        <v>59</v>
      </c>
      <c r="O222" s="54" t="s">
        <v>59</v>
      </c>
      <c r="P222" s="54" t="s">
        <v>59</v>
      </c>
      <c r="Q222" s="54" t="s">
        <v>59</v>
      </c>
      <c r="R222" s="54" t="s">
        <v>59</v>
      </c>
      <c r="S222" s="54" t="s">
        <v>59</v>
      </c>
      <c r="T222" s="54" t="s">
        <v>59</v>
      </c>
      <c r="U222" s="54" t="s">
        <v>59</v>
      </c>
      <c r="V222" s="54" t="s">
        <v>59</v>
      </c>
      <c r="W222" s="199">
        <f>SUM(K222:V222)</f>
        <v>1100</v>
      </c>
    </row>
    <row r="223" spans="1:23" ht="12.75" customHeight="1" x14ac:dyDescent="0.25">
      <c r="A223" s="238"/>
      <c r="B223" s="232"/>
      <c r="C223" s="40" t="s">
        <v>2</v>
      </c>
      <c r="D223" s="41" t="s">
        <v>0</v>
      </c>
      <c r="E223" s="40" t="s">
        <v>0</v>
      </c>
      <c r="F223" s="40" t="s">
        <v>0</v>
      </c>
      <c r="G223" s="40" t="s">
        <v>0</v>
      </c>
      <c r="H223" s="53" t="s">
        <v>42</v>
      </c>
      <c r="I223" s="53" t="s">
        <v>67</v>
      </c>
      <c r="J223" s="53">
        <v>810</v>
      </c>
      <c r="K223" s="54">
        <v>1100</v>
      </c>
      <c r="L223" s="54" t="s">
        <v>59</v>
      </c>
      <c r="M223" s="54" t="s">
        <v>59</v>
      </c>
      <c r="N223" s="54" t="s">
        <v>59</v>
      </c>
      <c r="O223" s="54" t="s">
        <v>59</v>
      </c>
      <c r="P223" s="54" t="s">
        <v>59</v>
      </c>
      <c r="Q223" s="54" t="s">
        <v>59</v>
      </c>
      <c r="R223" s="54" t="s">
        <v>59</v>
      </c>
      <c r="S223" s="54" t="s">
        <v>59</v>
      </c>
      <c r="T223" s="54" t="s">
        <v>59</v>
      </c>
      <c r="U223" s="54" t="s">
        <v>59</v>
      </c>
      <c r="V223" s="54" t="s">
        <v>59</v>
      </c>
      <c r="W223" s="199">
        <f>SUM(K223:V223)</f>
        <v>1100</v>
      </c>
    </row>
    <row r="224" spans="1:23" ht="32.25" customHeight="1" x14ac:dyDescent="0.25">
      <c r="A224" s="61" t="s">
        <v>495</v>
      </c>
      <c r="B224" s="52" t="s">
        <v>675</v>
      </c>
      <c r="C224" s="40" t="s">
        <v>60</v>
      </c>
      <c r="D224" s="59" t="s">
        <v>0</v>
      </c>
      <c r="E224" s="40" t="s">
        <v>33</v>
      </c>
      <c r="F224" s="40" t="s">
        <v>0</v>
      </c>
      <c r="G224" s="53" t="s">
        <v>0</v>
      </c>
      <c r="H224" s="53" t="s">
        <v>0</v>
      </c>
      <c r="I224" s="53" t="s">
        <v>0</v>
      </c>
      <c r="J224" s="53" t="s">
        <v>0</v>
      </c>
      <c r="K224" s="99">
        <v>28</v>
      </c>
      <c r="L224" s="40" t="s">
        <v>0</v>
      </c>
      <c r="M224" s="40" t="s">
        <v>0</v>
      </c>
      <c r="N224" s="40" t="s">
        <v>0</v>
      </c>
      <c r="O224" s="40" t="s">
        <v>0</v>
      </c>
      <c r="P224" s="40" t="s">
        <v>0</v>
      </c>
      <c r="Q224" s="40" t="s">
        <v>0</v>
      </c>
      <c r="R224" s="40" t="s">
        <v>0</v>
      </c>
      <c r="S224" s="40" t="s">
        <v>0</v>
      </c>
      <c r="T224" s="40" t="s">
        <v>0</v>
      </c>
      <c r="U224" s="40" t="s">
        <v>0</v>
      </c>
      <c r="V224" s="40" t="s">
        <v>0</v>
      </c>
      <c r="W224" s="170" t="s">
        <v>0</v>
      </c>
    </row>
    <row r="225" spans="1:211" ht="92.25" customHeight="1" x14ac:dyDescent="0.25">
      <c r="A225" s="260" t="s">
        <v>443</v>
      </c>
      <c r="B225" s="167" t="s">
        <v>589</v>
      </c>
      <c r="C225" s="168" t="s">
        <v>0</v>
      </c>
      <c r="D225" s="169" t="s">
        <v>0</v>
      </c>
      <c r="E225" s="170" t="s">
        <v>0</v>
      </c>
      <c r="F225" s="168" t="s">
        <v>569</v>
      </c>
      <c r="G225" s="40" t="s">
        <v>610</v>
      </c>
      <c r="H225" s="53" t="s">
        <v>0</v>
      </c>
      <c r="I225" s="53" t="s">
        <v>0</v>
      </c>
      <c r="J225" s="53" t="s">
        <v>0</v>
      </c>
      <c r="K225" s="53" t="s">
        <v>0</v>
      </c>
      <c r="L225" s="53" t="s">
        <v>0</v>
      </c>
      <c r="M225" s="53" t="s">
        <v>0</v>
      </c>
      <c r="N225" s="53" t="s">
        <v>0</v>
      </c>
      <c r="O225" s="53" t="s">
        <v>0</v>
      </c>
      <c r="P225" s="53" t="s">
        <v>0</v>
      </c>
      <c r="Q225" s="53" t="s">
        <v>0</v>
      </c>
      <c r="R225" s="53" t="s">
        <v>0</v>
      </c>
      <c r="S225" s="53" t="s">
        <v>0</v>
      </c>
      <c r="T225" s="53" t="s">
        <v>0</v>
      </c>
      <c r="U225" s="53" t="s">
        <v>0</v>
      </c>
      <c r="V225" s="40" t="s">
        <v>0</v>
      </c>
      <c r="W225" s="170" t="s">
        <v>0</v>
      </c>
      <c r="Y225" s="5"/>
      <c r="Z225" s="5"/>
    </row>
    <row r="226" spans="1:211" x14ac:dyDescent="0.25">
      <c r="A226" s="261"/>
      <c r="B226" s="171" t="s">
        <v>437</v>
      </c>
      <c r="C226" s="172" t="s">
        <v>2</v>
      </c>
      <c r="D226" s="169" t="s">
        <v>0</v>
      </c>
      <c r="E226" s="170" t="s">
        <v>0</v>
      </c>
      <c r="F226" s="170" t="s">
        <v>0</v>
      </c>
      <c r="G226" s="40" t="s">
        <v>0</v>
      </c>
      <c r="H226" s="40" t="s">
        <v>0</v>
      </c>
      <c r="I226" s="40" t="s">
        <v>0</v>
      </c>
      <c r="J226" s="40" t="s">
        <v>0</v>
      </c>
      <c r="K226" s="53" t="s">
        <v>0</v>
      </c>
      <c r="L226" s="53" t="s">
        <v>0</v>
      </c>
      <c r="M226" s="53" t="s">
        <v>0</v>
      </c>
      <c r="N226" s="53" t="s">
        <v>0</v>
      </c>
      <c r="O226" s="53" t="s">
        <v>0</v>
      </c>
      <c r="P226" s="53" t="s">
        <v>0</v>
      </c>
      <c r="Q226" s="58">
        <f>Q227+Q228</f>
        <v>6430.8</v>
      </c>
      <c r="R226" s="87">
        <f>R227+R228</f>
        <v>600.9</v>
      </c>
      <c r="S226" s="58">
        <f>S227+S228</f>
        <v>0</v>
      </c>
      <c r="T226" s="58">
        <v>0</v>
      </c>
      <c r="U226" s="58">
        <f>U227+U228</f>
        <v>0</v>
      </c>
      <c r="V226" s="58">
        <f>V227+V228</f>
        <v>0</v>
      </c>
      <c r="W226" s="199">
        <f>SUM(K226:V226)</f>
        <v>7031.7</v>
      </c>
      <c r="Y226" s="5"/>
      <c r="Z226" s="5"/>
    </row>
    <row r="227" spans="1:211" x14ac:dyDescent="0.25">
      <c r="A227" s="261"/>
      <c r="B227" s="171" t="s">
        <v>29</v>
      </c>
      <c r="C227" s="172" t="s">
        <v>2</v>
      </c>
      <c r="D227" s="169" t="s">
        <v>0</v>
      </c>
      <c r="E227" s="173" t="s">
        <v>0</v>
      </c>
      <c r="F227" s="170" t="s">
        <v>0</v>
      </c>
      <c r="G227" s="40" t="s">
        <v>0</v>
      </c>
      <c r="H227" s="68" t="s">
        <v>438</v>
      </c>
      <c r="I227" s="53" t="s">
        <v>440</v>
      </c>
      <c r="J227" s="40" t="s">
        <v>0</v>
      </c>
      <c r="K227" s="53" t="s">
        <v>0</v>
      </c>
      <c r="L227" s="53" t="s">
        <v>0</v>
      </c>
      <c r="M227" s="53" t="s">
        <v>0</v>
      </c>
      <c r="N227" s="53" t="s">
        <v>0</v>
      </c>
      <c r="O227" s="53" t="s">
        <v>0</v>
      </c>
      <c r="P227" s="53" t="s">
        <v>0</v>
      </c>
      <c r="Q227" s="58">
        <f t="shared" ref="Q227:S228" si="36">Q229+Q231+Q233+Q235+Q237</f>
        <v>2556.5</v>
      </c>
      <c r="R227" s="87">
        <f t="shared" si="36"/>
        <v>600.9</v>
      </c>
      <c r="S227" s="58">
        <f t="shared" si="36"/>
        <v>0</v>
      </c>
      <c r="T227" s="58">
        <v>0</v>
      </c>
      <c r="U227" s="58">
        <f>U229+U231+U233+U235</f>
        <v>0</v>
      </c>
      <c r="V227" s="58">
        <f>V229+V231+V233+V235</f>
        <v>0</v>
      </c>
      <c r="W227" s="199">
        <f t="shared" ref="W227:W238" si="37">SUM(K227:V227)</f>
        <v>3157.4</v>
      </c>
      <c r="Y227" s="5"/>
      <c r="Z227" s="5"/>
    </row>
    <row r="228" spans="1:211" ht="25.5" x14ac:dyDescent="0.25">
      <c r="A228" s="261"/>
      <c r="B228" s="171" t="s">
        <v>34</v>
      </c>
      <c r="C228" s="172" t="s">
        <v>2</v>
      </c>
      <c r="D228" s="169" t="s">
        <v>0</v>
      </c>
      <c r="E228" s="174" t="s">
        <v>0</v>
      </c>
      <c r="F228" s="170" t="s">
        <v>0</v>
      </c>
      <c r="G228" s="40" t="s">
        <v>0</v>
      </c>
      <c r="H228" s="68" t="s">
        <v>438</v>
      </c>
      <c r="I228" s="53" t="s">
        <v>440</v>
      </c>
      <c r="J228" s="40" t="s">
        <v>0</v>
      </c>
      <c r="K228" s="53" t="s">
        <v>0</v>
      </c>
      <c r="L228" s="53" t="s">
        <v>0</v>
      </c>
      <c r="M228" s="53" t="s">
        <v>0</v>
      </c>
      <c r="N228" s="53" t="s">
        <v>0</v>
      </c>
      <c r="O228" s="53" t="s">
        <v>0</v>
      </c>
      <c r="P228" s="53" t="s">
        <v>0</v>
      </c>
      <c r="Q228" s="58">
        <f t="shared" si="36"/>
        <v>3874.3</v>
      </c>
      <c r="R228" s="87">
        <f t="shared" si="36"/>
        <v>0</v>
      </c>
      <c r="S228" s="58">
        <f t="shared" si="36"/>
        <v>0</v>
      </c>
      <c r="T228" s="58">
        <v>0</v>
      </c>
      <c r="U228" s="58">
        <f>U230+U232+U234+U236</f>
        <v>0</v>
      </c>
      <c r="V228" s="58">
        <f>V230+V232+V234+V236</f>
        <v>0</v>
      </c>
      <c r="W228" s="199">
        <f t="shared" si="37"/>
        <v>3874.3</v>
      </c>
      <c r="Y228" s="5"/>
      <c r="Z228" s="5"/>
    </row>
    <row r="229" spans="1:211" x14ac:dyDescent="0.25">
      <c r="A229" s="261"/>
      <c r="B229" s="171" t="s">
        <v>29</v>
      </c>
      <c r="C229" s="172" t="s">
        <v>2</v>
      </c>
      <c r="D229" s="169" t="s">
        <v>0</v>
      </c>
      <c r="E229" s="174" t="s">
        <v>0</v>
      </c>
      <c r="F229" s="170" t="s">
        <v>0</v>
      </c>
      <c r="G229" s="40" t="s">
        <v>0</v>
      </c>
      <c r="H229" s="68" t="s">
        <v>438</v>
      </c>
      <c r="I229" s="53" t="s">
        <v>440</v>
      </c>
      <c r="J229" s="53">
        <v>244</v>
      </c>
      <c r="K229" s="53" t="s">
        <v>0</v>
      </c>
      <c r="L229" s="53" t="s">
        <v>0</v>
      </c>
      <c r="M229" s="53" t="s">
        <v>0</v>
      </c>
      <c r="N229" s="53" t="s">
        <v>0</v>
      </c>
      <c r="O229" s="53" t="s">
        <v>0</v>
      </c>
      <c r="P229" s="53" t="s">
        <v>0</v>
      </c>
      <c r="Q229" s="58">
        <f t="shared" ref="Q229:V236" si="38">Q245</f>
        <v>12.2</v>
      </c>
      <c r="R229" s="87">
        <f t="shared" si="38"/>
        <v>0</v>
      </c>
      <c r="S229" s="58">
        <f t="shared" si="38"/>
        <v>0</v>
      </c>
      <c r="T229" s="58">
        <f t="shared" si="38"/>
        <v>0</v>
      </c>
      <c r="U229" s="58">
        <f t="shared" si="38"/>
        <v>0</v>
      </c>
      <c r="V229" s="58">
        <f t="shared" si="38"/>
        <v>0</v>
      </c>
      <c r="W229" s="199">
        <f t="shared" si="37"/>
        <v>12.2</v>
      </c>
      <c r="Y229" s="5"/>
      <c r="Z229" s="5"/>
    </row>
    <row r="230" spans="1:211" ht="25.5" x14ac:dyDescent="0.25">
      <c r="A230" s="261"/>
      <c r="B230" s="171" t="s">
        <v>34</v>
      </c>
      <c r="C230" s="172" t="s">
        <v>2</v>
      </c>
      <c r="D230" s="169" t="s">
        <v>0</v>
      </c>
      <c r="E230" s="174" t="s">
        <v>0</v>
      </c>
      <c r="F230" s="170" t="s">
        <v>0</v>
      </c>
      <c r="G230" s="40" t="s">
        <v>0</v>
      </c>
      <c r="H230" s="68" t="s">
        <v>438</v>
      </c>
      <c r="I230" s="53" t="s">
        <v>440</v>
      </c>
      <c r="J230" s="53">
        <v>244</v>
      </c>
      <c r="K230" s="53" t="s">
        <v>0</v>
      </c>
      <c r="L230" s="53" t="s">
        <v>0</v>
      </c>
      <c r="M230" s="53" t="s">
        <v>0</v>
      </c>
      <c r="N230" s="53" t="s">
        <v>0</v>
      </c>
      <c r="O230" s="53" t="s">
        <v>0</v>
      </c>
      <c r="P230" s="53" t="s">
        <v>0</v>
      </c>
      <c r="Q230" s="58">
        <f t="shared" si="38"/>
        <v>595.9</v>
      </c>
      <c r="R230" s="87">
        <f t="shared" si="38"/>
        <v>0</v>
      </c>
      <c r="S230" s="58">
        <f t="shared" si="38"/>
        <v>0</v>
      </c>
      <c r="T230" s="58">
        <f t="shared" si="38"/>
        <v>0</v>
      </c>
      <c r="U230" s="58">
        <f t="shared" si="38"/>
        <v>0</v>
      </c>
      <c r="V230" s="58">
        <f t="shared" si="38"/>
        <v>0</v>
      </c>
      <c r="W230" s="199">
        <f t="shared" si="37"/>
        <v>595.9</v>
      </c>
      <c r="Y230" s="5"/>
      <c r="Z230" s="5"/>
    </row>
    <row r="231" spans="1:211" x14ac:dyDescent="0.25">
      <c r="A231" s="261"/>
      <c r="B231" s="171" t="s">
        <v>29</v>
      </c>
      <c r="C231" s="172" t="s">
        <v>2</v>
      </c>
      <c r="D231" s="169" t="s">
        <v>0</v>
      </c>
      <c r="E231" s="174" t="s">
        <v>0</v>
      </c>
      <c r="F231" s="170" t="s">
        <v>0</v>
      </c>
      <c r="G231" s="40" t="s">
        <v>0</v>
      </c>
      <c r="H231" s="68" t="s">
        <v>438</v>
      </c>
      <c r="I231" s="53" t="s">
        <v>440</v>
      </c>
      <c r="J231" s="53">
        <v>321</v>
      </c>
      <c r="K231" s="53" t="s">
        <v>0</v>
      </c>
      <c r="L231" s="53" t="s">
        <v>0</v>
      </c>
      <c r="M231" s="53" t="s">
        <v>0</v>
      </c>
      <c r="N231" s="53" t="s">
        <v>0</v>
      </c>
      <c r="O231" s="53" t="s">
        <v>0</v>
      </c>
      <c r="P231" s="53" t="s">
        <v>0</v>
      </c>
      <c r="Q231" s="58">
        <f t="shared" si="38"/>
        <v>0</v>
      </c>
      <c r="R231" s="87">
        <f t="shared" si="38"/>
        <v>0</v>
      </c>
      <c r="S231" s="58">
        <f t="shared" si="38"/>
        <v>0</v>
      </c>
      <c r="T231" s="58">
        <f t="shared" si="38"/>
        <v>0</v>
      </c>
      <c r="U231" s="58">
        <f t="shared" si="38"/>
        <v>0</v>
      </c>
      <c r="V231" s="58">
        <f t="shared" si="38"/>
        <v>0</v>
      </c>
      <c r="W231" s="199">
        <f t="shared" si="37"/>
        <v>0</v>
      </c>
      <c r="Y231" s="5"/>
      <c r="Z231" s="5"/>
    </row>
    <row r="232" spans="1:211" ht="25.5" x14ac:dyDescent="0.25">
      <c r="A232" s="261"/>
      <c r="B232" s="171" t="s">
        <v>34</v>
      </c>
      <c r="C232" s="172" t="s">
        <v>2</v>
      </c>
      <c r="D232" s="169" t="s">
        <v>0</v>
      </c>
      <c r="E232" s="174" t="s">
        <v>0</v>
      </c>
      <c r="F232" s="170" t="s">
        <v>0</v>
      </c>
      <c r="G232" s="40" t="s">
        <v>0</v>
      </c>
      <c r="H232" s="68" t="s">
        <v>438</v>
      </c>
      <c r="I232" s="53" t="s">
        <v>440</v>
      </c>
      <c r="J232" s="53">
        <v>321</v>
      </c>
      <c r="K232" s="53" t="s">
        <v>0</v>
      </c>
      <c r="L232" s="53" t="s">
        <v>0</v>
      </c>
      <c r="M232" s="53" t="s">
        <v>0</v>
      </c>
      <c r="N232" s="53" t="s">
        <v>0</v>
      </c>
      <c r="O232" s="53" t="s">
        <v>0</v>
      </c>
      <c r="P232" s="53" t="s">
        <v>0</v>
      </c>
      <c r="Q232" s="58">
        <f t="shared" si="38"/>
        <v>0</v>
      </c>
      <c r="R232" s="87">
        <f t="shared" si="38"/>
        <v>0</v>
      </c>
      <c r="S232" s="58">
        <f t="shared" si="38"/>
        <v>0</v>
      </c>
      <c r="T232" s="58">
        <f t="shared" si="38"/>
        <v>0</v>
      </c>
      <c r="U232" s="58">
        <f t="shared" si="38"/>
        <v>0</v>
      </c>
      <c r="V232" s="58">
        <f t="shared" si="38"/>
        <v>0</v>
      </c>
      <c r="W232" s="199">
        <f t="shared" si="37"/>
        <v>0</v>
      </c>
      <c r="Y232" s="5"/>
      <c r="Z232" s="5"/>
    </row>
    <row r="233" spans="1:211" x14ac:dyDescent="0.25">
      <c r="A233" s="261"/>
      <c r="B233" s="171" t="s">
        <v>29</v>
      </c>
      <c r="C233" s="172" t="s">
        <v>2</v>
      </c>
      <c r="D233" s="169" t="s">
        <v>0</v>
      </c>
      <c r="E233" s="174" t="s">
        <v>0</v>
      </c>
      <c r="F233" s="170" t="s">
        <v>0</v>
      </c>
      <c r="G233" s="40" t="s">
        <v>0</v>
      </c>
      <c r="H233" s="68" t="s">
        <v>438</v>
      </c>
      <c r="I233" s="53" t="s">
        <v>440</v>
      </c>
      <c r="J233" s="53">
        <v>323</v>
      </c>
      <c r="K233" s="53" t="s">
        <v>0</v>
      </c>
      <c r="L233" s="53" t="s">
        <v>0</v>
      </c>
      <c r="M233" s="53" t="s">
        <v>0</v>
      </c>
      <c r="N233" s="53" t="s">
        <v>0</v>
      </c>
      <c r="O233" s="53" t="s">
        <v>0</v>
      </c>
      <c r="P233" s="53" t="s">
        <v>0</v>
      </c>
      <c r="Q233" s="58">
        <f t="shared" si="38"/>
        <v>2508.9</v>
      </c>
      <c r="R233" s="87">
        <f t="shared" si="38"/>
        <v>600.9</v>
      </c>
      <c r="S233" s="58">
        <f t="shared" si="38"/>
        <v>0</v>
      </c>
      <c r="T233" s="58">
        <f t="shared" si="38"/>
        <v>0</v>
      </c>
      <c r="U233" s="58">
        <f t="shared" si="38"/>
        <v>0</v>
      </c>
      <c r="V233" s="58">
        <f t="shared" si="38"/>
        <v>0</v>
      </c>
      <c r="W233" s="199">
        <f t="shared" si="37"/>
        <v>3109.8</v>
      </c>
      <c r="Y233" s="5"/>
      <c r="Z233" s="5"/>
    </row>
    <row r="234" spans="1:211" ht="25.5" x14ac:dyDescent="0.25">
      <c r="A234" s="261"/>
      <c r="B234" s="171" t="s">
        <v>34</v>
      </c>
      <c r="C234" s="172" t="s">
        <v>2</v>
      </c>
      <c r="D234" s="169" t="s">
        <v>0</v>
      </c>
      <c r="E234" s="174" t="s">
        <v>0</v>
      </c>
      <c r="F234" s="170" t="s">
        <v>0</v>
      </c>
      <c r="G234" s="40" t="s">
        <v>0</v>
      </c>
      <c r="H234" s="68" t="s">
        <v>438</v>
      </c>
      <c r="I234" s="53" t="s">
        <v>440</v>
      </c>
      <c r="J234" s="53">
        <v>323</v>
      </c>
      <c r="K234" s="53" t="s">
        <v>0</v>
      </c>
      <c r="L234" s="53" t="s">
        <v>0</v>
      </c>
      <c r="M234" s="53" t="s">
        <v>0</v>
      </c>
      <c r="N234" s="53" t="s">
        <v>0</v>
      </c>
      <c r="O234" s="53" t="s">
        <v>0</v>
      </c>
      <c r="P234" s="53" t="s">
        <v>0</v>
      </c>
      <c r="Q234" s="58">
        <f t="shared" si="38"/>
        <v>1541.1</v>
      </c>
      <c r="R234" s="87">
        <f t="shared" si="38"/>
        <v>0</v>
      </c>
      <c r="S234" s="58">
        <f t="shared" si="38"/>
        <v>0</v>
      </c>
      <c r="T234" s="58">
        <f t="shared" si="38"/>
        <v>0</v>
      </c>
      <c r="U234" s="58">
        <f t="shared" si="38"/>
        <v>0</v>
      </c>
      <c r="V234" s="58">
        <f t="shared" si="38"/>
        <v>0</v>
      </c>
      <c r="W234" s="199">
        <f t="shared" si="37"/>
        <v>1541.1</v>
      </c>
      <c r="Y234" s="5"/>
      <c r="Z234" s="5"/>
    </row>
    <row r="235" spans="1:211" x14ac:dyDescent="0.25">
      <c r="A235" s="261"/>
      <c r="B235" s="171" t="s">
        <v>29</v>
      </c>
      <c r="C235" s="172" t="s">
        <v>2</v>
      </c>
      <c r="D235" s="169" t="s">
        <v>0</v>
      </c>
      <c r="E235" s="174" t="s">
        <v>0</v>
      </c>
      <c r="F235" s="170" t="s">
        <v>0</v>
      </c>
      <c r="G235" s="40" t="s">
        <v>0</v>
      </c>
      <c r="H235" s="68" t="s">
        <v>438</v>
      </c>
      <c r="I235" s="53" t="s">
        <v>440</v>
      </c>
      <c r="J235" s="53">
        <v>340</v>
      </c>
      <c r="K235" s="53" t="s">
        <v>0</v>
      </c>
      <c r="L235" s="53" t="s">
        <v>0</v>
      </c>
      <c r="M235" s="53" t="s">
        <v>0</v>
      </c>
      <c r="N235" s="53" t="s">
        <v>0</v>
      </c>
      <c r="O235" s="53" t="s">
        <v>0</v>
      </c>
      <c r="P235" s="53" t="s">
        <v>0</v>
      </c>
      <c r="Q235" s="58">
        <f t="shared" si="38"/>
        <v>35.4</v>
      </c>
      <c r="R235" s="87">
        <f t="shared" si="38"/>
        <v>0</v>
      </c>
      <c r="S235" s="58">
        <f t="shared" si="38"/>
        <v>0</v>
      </c>
      <c r="T235" s="58">
        <f t="shared" si="38"/>
        <v>0</v>
      </c>
      <c r="U235" s="58">
        <f t="shared" si="38"/>
        <v>0</v>
      </c>
      <c r="V235" s="58">
        <f t="shared" si="38"/>
        <v>0</v>
      </c>
      <c r="W235" s="199">
        <f t="shared" si="37"/>
        <v>35.4</v>
      </c>
      <c r="Y235" s="5"/>
      <c r="Z235" s="5"/>
    </row>
    <row r="236" spans="1:211" ht="25.5" x14ac:dyDescent="0.25">
      <c r="A236" s="261"/>
      <c r="B236" s="171" t="s">
        <v>34</v>
      </c>
      <c r="C236" s="172" t="s">
        <v>2</v>
      </c>
      <c r="D236" s="169" t="s">
        <v>0</v>
      </c>
      <c r="E236" s="174" t="s">
        <v>0</v>
      </c>
      <c r="F236" s="170" t="s">
        <v>0</v>
      </c>
      <c r="G236" s="40" t="s">
        <v>0</v>
      </c>
      <c r="H236" s="68" t="s">
        <v>438</v>
      </c>
      <c r="I236" s="53" t="s">
        <v>440</v>
      </c>
      <c r="J236" s="53">
        <v>340</v>
      </c>
      <c r="K236" s="53" t="s">
        <v>0</v>
      </c>
      <c r="L236" s="53" t="s">
        <v>0</v>
      </c>
      <c r="M236" s="53" t="s">
        <v>0</v>
      </c>
      <c r="N236" s="53" t="s">
        <v>0</v>
      </c>
      <c r="O236" s="53" t="s">
        <v>0</v>
      </c>
      <c r="P236" s="53" t="s">
        <v>0</v>
      </c>
      <c r="Q236" s="58">
        <f t="shared" si="38"/>
        <v>1737.3</v>
      </c>
      <c r="R236" s="87">
        <f t="shared" si="38"/>
        <v>0</v>
      </c>
      <c r="S236" s="58">
        <f t="shared" si="38"/>
        <v>0</v>
      </c>
      <c r="T236" s="58">
        <f t="shared" si="38"/>
        <v>0</v>
      </c>
      <c r="U236" s="58">
        <f t="shared" si="38"/>
        <v>0</v>
      </c>
      <c r="V236" s="58">
        <f t="shared" si="38"/>
        <v>0</v>
      </c>
      <c r="W236" s="199">
        <f t="shared" si="37"/>
        <v>1737.3</v>
      </c>
    </row>
    <row r="237" spans="1:211" x14ac:dyDescent="0.25">
      <c r="A237" s="107"/>
      <c r="B237" s="83" t="s">
        <v>29</v>
      </c>
      <c r="C237" s="53" t="s">
        <v>2</v>
      </c>
      <c r="D237" s="41" t="s">
        <v>0</v>
      </c>
      <c r="E237" s="96" t="s">
        <v>0</v>
      </c>
      <c r="F237" s="40" t="s">
        <v>0</v>
      </c>
      <c r="G237" s="40" t="s">
        <v>0</v>
      </c>
      <c r="H237" s="68" t="s">
        <v>438</v>
      </c>
      <c r="I237" s="53" t="s">
        <v>440</v>
      </c>
      <c r="J237" s="53">
        <v>811</v>
      </c>
      <c r="K237" s="53" t="s">
        <v>0</v>
      </c>
      <c r="L237" s="53" t="s">
        <v>0</v>
      </c>
      <c r="M237" s="53" t="s">
        <v>0</v>
      </c>
      <c r="N237" s="53" t="s">
        <v>0</v>
      </c>
      <c r="O237" s="53" t="s">
        <v>0</v>
      </c>
      <c r="P237" s="53" t="s">
        <v>0</v>
      </c>
      <c r="Q237" s="58">
        <f t="shared" ref="Q237:V238" si="39">Q253</f>
        <v>0</v>
      </c>
      <c r="R237" s="87">
        <f t="shared" si="39"/>
        <v>0</v>
      </c>
      <c r="S237" s="58">
        <f t="shared" si="39"/>
        <v>0</v>
      </c>
      <c r="T237" s="58">
        <f t="shared" si="39"/>
        <v>0</v>
      </c>
      <c r="U237" s="58">
        <f t="shared" si="39"/>
        <v>0</v>
      </c>
      <c r="V237" s="58">
        <f t="shared" si="39"/>
        <v>0</v>
      </c>
      <c r="W237" s="199">
        <f t="shared" si="37"/>
        <v>0</v>
      </c>
    </row>
    <row r="238" spans="1:211" ht="25.5" x14ac:dyDescent="0.25">
      <c r="A238" s="107"/>
      <c r="B238" s="83" t="s">
        <v>34</v>
      </c>
      <c r="C238" s="53" t="s">
        <v>2</v>
      </c>
      <c r="D238" s="41" t="s">
        <v>0</v>
      </c>
      <c r="E238" s="96" t="s">
        <v>0</v>
      </c>
      <c r="F238" s="40" t="s">
        <v>0</v>
      </c>
      <c r="G238" s="40" t="s">
        <v>0</v>
      </c>
      <c r="H238" s="68" t="s">
        <v>438</v>
      </c>
      <c r="I238" s="53" t="s">
        <v>440</v>
      </c>
      <c r="J238" s="53">
        <v>811</v>
      </c>
      <c r="K238" s="53" t="s">
        <v>0</v>
      </c>
      <c r="L238" s="53" t="s">
        <v>0</v>
      </c>
      <c r="M238" s="53" t="s">
        <v>0</v>
      </c>
      <c r="N238" s="53" t="s">
        <v>0</v>
      </c>
      <c r="O238" s="53" t="s">
        <v>0</v>
      </c>
      <c r="P238" s="53" t="s">
        <v>0</v>
      </c>
      <c r="Q238" s="58">
        <f t="shared" si="39"/>
        <v>0</v>
      </c>
      <c r="R238" s="87">
        <f t="shared" si="39"/>
        <v>0</v>
      </c>
      <c r="S238" s="58">
        <f t="shared" si="39"/>
        <v>0</v>
      </c>
      <c r="T238" s="58">
        <f t="shared" si="39"/>
        <v>0</v>
      </c>
      <c r="U238" s="58">
        <f t="shared" si="39"/>
        <v>0</v>
      </c>
      <c r="V238" s="58">
        <f t="shared" si="39"/>
        <v>0</v>
      </c>
      <c r="W238" s="199">
        <f t="shared" si="37"/>
        <v>0</v>
      </c>
    </row>
    <row r="239" spans="1:211" ht="39.75" customHeight="1" x14ac:dyDescent="0.25">
      <c r="A239" s="108" t="s">
        <v>529</v>
      </c>
      <c r="B239" s="83" t="s">
        <v>563</v>
      </c>
      <c r="C239" s="53" t="s">
        <v>27</v>
      </c>
      <c r="D239" s="41" t="s">
        <v>0</v>
      </c>
      <c r="E239" s="96" t="s">
        <v>455</v>
      </c>
      <c r="F239" s="40" t="s">
        <v>0</v>
      </c>
      <c r="G239" s="40" t="s">
        <v>0</v>
      </c>
      <c r="H239" s="68" t="s">
        <v>0</v>
      </c>
      <c r="I239" s="68" t="s">
        <v>0</v>
      </c>
      <c r="J239" s="68" t="s">
        <v>0</v>
      </c>
      <c r="K239" s="68" t="s">
        <v>0</v>
      </c>
      <c r="L239" s="68" t="s">
        <v>0</v>
      </c>
      <c r="M239" s="68" t="s">
        <v>0</v>
      </c>
      <c r="N239" s="68" t="s">
        <v>0</v>
      </c>
      <c r="O239" s="68" t="s">
        <v>0</v>
      </c>
      <c r="P239" s="68" t="s">
        <v>564</v>
      </c>
      <c r="Q239" s="53">
        <v>67.900000000000006</v>
      </c>
      <c r="R239" s="68" t="s">
        <v>0</v>
      </c>
      <c r="S239" s="68" t="s">
        <v>0</v>
      </c>
      <c r="T239" s="68" t="s">
        <v>0</v>
      </c>
      <c r="U239" s="68" t="s">
        <v>0</v>
      </c>
      <c r="V239" s="53" t="s">
        <v>0</v>
      </c>
      <c r="W239" s="172" t="s">
        <v>0</v>
      </c>
    </row>
    <row r="240" spans="1:211" s="9" customFormat="1" ht="85.15" customHeight="1" x14ac:dyDescent="0.25">
      <c r="A240" s="108" t="s">
        <v>565</v>
      </c>
      <c r="B240" s="83" t="s">
        <v>559</v>
      </c>
      <c r="C240" s="53" t="s">
        <v>27</v>
      </c>
      <c r="D240" s="41" t="s">
        <v>0</v>
      </c>
      <c r="E240" s="96" t="s">
        <v>455</v>
      </c>
      <c r="F240" s="40" t="s">
        <v>0</v>
      </c>
      <c r="G240" s="40" t="s">
        <v>0</v>
      </c>
      <c r="H240" s="68" t="s">
        <v>0</v>
      </c>
      <c r="I240" s="68" t="s">
        <v>0</v>
      </c>
      <c r="J240" s="68" t="s">
        <v>0</v>
      </c>
      <c r="K240" s="68" t="s">
        <v>0</v>
      </c>
      <c r="L240" s="68" t="s">
        <v>0</v>
      </c>
      <c r="M240" s="68" t="s">
        <v>0</v>
      </c>
      <c r="N240" s="68" t="s">
        <v>0</v>
      </c>
      <c r="O240" s="68" t="s">
        <v>0</v>
      </c>
      <c r="P240" s="68" t="s">
        <v>0</v>
      </c>
      <c r="Q240" s="53">
        <v>70</v>
      </c>
      <c r="R240" s="68" t="s">
        <v>0</v>
      </c>
      <c r="S240" s="68" t="s">
        <v>0</v>
      </c>
      <c r="T240" s="68" t="s">
        <v>0</v>
      </c>
      <c r="U240" s="68" t="s">
        <v>0</v>
      </c>
      <c r="V240" s="53" t="s">
        <v>0</v>
      </c>
      <c r="W240" s="172" t="s">
        <v>0</v>
      </c>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row>
    <row r="241" spans="1:23" ht="81" customHeight="1" x14ac:dyDescent="0.25">
      <c r="A241" s="257" t="s">
        <v>481</v>
      </c>
      <c r="B241" s="52" t="s">
        <v>547</v>
      </c>
      <c r="C241" s="42" t="s">
        <v>0</v>
      </c>
      <c r="D241" s="41" t="s">
        <v>0</v>
      </c>
      <c r="E241" s="40" t="s">
        <v>0</v>
      </c>
      <c r="F241" s="42" t="s">
        <v>569</v>
      </c>
      <c r="G241" s="40" t="s">
        <v>250</v>
      </c>
      <c r="H241" s="53" t="s">
        <v>0</v>
      </c>
      <c r="I241" s="53" t="s">
        <v>0</v>
      </c>
      <c r="J241" s="53" t="s">
        <v>0</v>
      </c>
      <c r="K241" s="53" t="s">
        <v>0</v>
      </c>
      <c r="L241" s="53" t="s">
        <v>0</v>
      </c>
      <c r="M241" s="53" t="s">
        <v>0</v>
      </c>
      <c r="N241" s="53" t="s">
        <v>0</v>
      </c>
      <c r="O241" s="53" t="s">
        <v>0</v>
      </c>
      <c r="P241" s="53" t="s">
        <v>0</v>
      </c>
      <c r="Q241" s="53" t="s">
        <v>0</v>
      </c>
      <c r="R241" s="53" t="s">
        <v>0</v>
      </c>
      <c r="S241" s="53" t="s">
        <v>0</v>
      </c>
      <c r="T241" s="53" t="s">
        <v>0</v>
      </c>
      <c r="U241" s="53" t="s">
        <v>0</v>
      </c>
      <c r="V241" s="53" t="s">
        <v>0</v>
      </c>
      <c r="W241" s="172" t="s">
        <v>0</v>
      </c>
    </row>
    <row r="242" spans="1:23" x14ac:dyDescent="0.25">
      <c r="A242" s="259"/>
      <c r="B242" s="83" t="s">
        <v>437</v>
      </c>
      <c r="C242" s="53" t="s">
        <v>2</v>
      </c>
      <c r="D242" s="41" t="s">
        <v>0</v>
      </c>
      <c r="E242" s="40" t="s">
        <v>0</v>
      </c>
      <c r="F242" s="40" t="s">
        <v>0</v>
      </c>
      <c r="G242" s="40" t="s">
        <v>0</v>
      </c>
      <c r="H242" s="40" t="s">
        <v>0</v>
      </c>
      <c r="I242" s="40" t="s">
        <v>0</v>
      </c>
      <c r="J242" s="40" t="s">
        <v>0</v>
      </c>
      <c r="K242" s="53" t="s">
        <v>0</v>
      </c>
      <c r="L242" s="53" t="s">
        <v>0</v>
      </c>
      <c r="M242" s="53" t="s">
        <v>0</v>
      </c>
      <c r="N242" s="53" t="s">
        <v>0</v>
      </c>
      <c r="O242" s="53" t="s">
        <v>0</v>
      </c>
      <c r="P242" s="53" t="s">
        <v>0</v>
      </c>
      <c r="Q242" s="58">
        <f>Q243+Q244</f>
        <v>6430.8</v>
      </c>
      <c r="R242" s="58">
        <f>R243+R244</f>
        <v>600.9</v>
      </c>
      <c r="S242" s="58">
        <f>S243+S244</f>
        <v>0</v>
      </c>
      <c r="T242" s="53" t="s">
        <v>0</v>
      </c>
      <c r="U242" s="53" t="s">
        <v>0</v>
      </c>
      <c r="V242" s="53" t="s">
        <v>0</v>
      </c>
      <c r="W242" s="199">
        <f>SUM(K242:V242)</f>
        <v>7031.7</v>
      </c>
    </row>
    <row r="243" spans="1:23" ht="15" customHeight="1" x14ac:dyDescent="0.25">
      <c r="A243" s="259"/>
      <c r="B243" s="83" t="s">
        <v>29</v>
      </c>
      <c r="C243" s="53" t="s">
        <v>2</v>
      </c>
      <c r="D243" s="41" t="s">
        <v>0</v>
      </c>
      <c r="E243" s="98" t="s">
        <v>0</v>
      </c>
      <c r="F243" s="40" t="s">
        <v>0</v>
      </c>
      <c r="G243" s="40" t="s">
        <v>0</v>
      </c>
      <c r="H243" s="68" t="s">
        <v>438</v>
      </c>
      <c r="I243" s="53" t="s">
        <v>439</v>
      </c>
      <c r="J243" s="40" t="s">
        <v>0</v>
      </c>
      <c r="K243" s="53" t="s">
        <v>0</v>
      </c>
      <c r="L243" s="53" t="s">
        <v>0</v>
      </c>
      <c r="M243" s="53" t="s">
        <v>0</v>
      </c>
      <c r="N243" s="53" t="s">
        <v>0</v>
      </c>
      <c r="O243" s="53" t="s">
        <v>0</v>
      </c>
      <c r="P243" s="53" t="s">
        <v>0</v>
      </c>
      <c r="Q243" s="58">
        <f t="shared" ref="Q243:S244" si="40">Q245+Q247+Q249+Q251+Q253</f>
        <v>2556.5</v>
      </c>
      <c r="R243" s="58">
        <f t="shared" si="40"/>
        <v>600.9</v>
      </c>
      <c r="S243" s="58">
        <f t="shared" si="40"/>
        <v>0</v>
      </c>
      <c r="T243" s="53" t="s">
        <v>0</v>
      </c>
      <c r="U243" s="53" t="s">
        <v>0</v>
      </c>
      <c r="V243" s="53" t="s">
        <v>0</v>
      </c>
      <c r="W243" s="199">
        <f t="shared" ref="W243:W254" si="41">SUM(K243:V243)</f>
        <v>3157.4</v>
      </c>
    </row>
    <row r="244" spans="1:23" ht="15.75" customHeight="1" x14ac:dyDescent="0.25">
      <c r="A244" s="259"/>
      <c r="B244" s="83" t="s">
        <v>34</v>
      </c>
      <c r="C244" s="53" t="s">
        <v>2</v>
      </c>
      <c r="D244" s="41" t="s">
        <v>0</v>
      </c>
      <c r="E244" s="96" t="s">
        <v>0</v>
      </c>
      <c r="F244" s="40" t="s">
        <v>0</v>
      </c>
      <c r="G244" s="40" t="s">
        <v>0</v>
      </c>
      <c r="H244" s="68" t="s">
        <v>438</v>
      </c>
      <c r="I244" s="53" t="s">
        <v>440</v>
      </c>
      <c r="J244" s="40" t="s">
        <v>0</v>
      </c>
      <c r="K244" s="53" t="s">
        <v>0</v>
      </c>
      <c r="L244" s="53" t="s">
        <v>0</v>
      </c>
      <c r="M244" s="53" t="s">
        <v>0</v>
      </c>
      <c r="N244" s="53" t="s">
        <v>0</v>
      </c>
      <c r="O244" s="53" t="s">
        <v>0</v>
      </c>
      <c r="P244" s="53" t="s">
        <v>0</v>
      </c>
      <c r="Q244" s="58">
        <f t="shared" si="40"/>
        <v>3874.3</v>
      </c>
      <c r="R244" s="58">
        <f t="shared" si="40"/>
        <v>0</v>
      </c>
      <c r="S244" s="58">
        <f t="shared" si="40"/>
        <v>0</v>
      </c>
      <c r="T244" s="53" t="s">
        <v>0</v>
      </c>
      <c r="U244" s="53" t="s">
        <v>0</v>
      </c>
      <c r="V244" s="53" t="s">
        <v>0</v>
      </c>
      <c r="W244" s="199">
        <f t="shared" si="41"/>
        <v>3874.3</v>
      </c>
    </row>
    <row r="245" spans="1:23" ht="15.75" customHeight="1" x14ac:dyDescent="0.25">
      <c r="A245" s="259"/>
      <c r="B245" s="83" t="s">
        <v>29</v>
      </c>
      <c r="C245" s="53" t="s">
        <v>2</v>
      </c>
      <c r="D245" s="41" t="s">
        <v>0</v>
      </c>
      <c r="E245" s="96" t="s">
        <v>0</v>
      </c>
      <c r="F245" s="40" t="s">
        <v>0</v>
      </c>
      <c r="G245" s="40" t="s">
        <v>0</v>
      </c>
      <c r="H245" s="68" t="s">
        <v>438</v>
      </c>
      <c r="I245" s="53" t="s">
        <v>440</v>
      </c>
      <c r="J245" s="53">
        <v>244</v>
      </c>
      <c r="K245" s="53" t="s">
        <v>0</v>
      </c>
      <c r="L245" s="53" t="s">
        <v>0</v>
      </c>
      <c r="M245" s="53" t="s">
        <v>0</v>
      </c>
      <c r="N245" s="53" t="s">
        <v>0</v>
      </c>
      <c r="O245" s="53" t="s">
        <v>0</v>
      </c>
      <c r="P245" s="53" t="s">
        <v>0</v>
      </c>
      <c r="Q245" s="58">
        <v>12.2</v>
      </c>
      <c r="R245" s="53">
        <v>0</v>
      </c>
      <c r="S245" s="53">
        <v>0</v>
      </c>
      <c r="T245" s="53">
        <v>0</v>
      </c>
      <c r="U245" s="53">
        <v>0</v>
      </c>
      <c r="V245" s="53">
        <v>0</v>
      </c>
      <c r="W245" s="199">
        <f t="shared" si="41"/>
        <v>12.2</v>
      </c>
    </row>
    <row r="246" spans="1:23" ht="15.75" customHeight="1" x14ac:dyDescent="0.25">
      <c r="A246" s="259"/>
      <c r="B246" s="83" t="s">
        <v>34</v>
      </c>
      <c r="C246" s="53" t="s">
        <v>2</v>
      </c>
      <c r="D246" s="41" t="s">
        <v>0</v>
      </c>
      <c r="E246" s="96" t="s">
        <v>0</v>
      </c>
      <c r="F246" s="40" t="s">
        <v>0</v>
      </c>
      <c r="G246" s="40" t="s">
        <v>0</v>
      </c>
      <c r="H246" s="68" t="s">
        <v>438</v>
      </c>
      <c r="I246" s="53" t="s">
        <v>440</v>
      </c>
      <c r="J246" s="53">
        <v>244</v>
      </c>
      <c r="K246" s="53" t="s">
        <v>0</v>
      </c>
      <c r="L246" s="53" t="s">
        <v>0</v>
      </c>
      <c r="M246" s="53" t="s">
        <v>0</v>
      </c>
      <c r="N246" s="53" t="s">
        <v>0</v>
      </c>
      <c r="O246" s="53" t="s">
        <v>0</v>
      </c>
      <c r="P246" s="53" t="s">
        <v>0</v>
      </c>
      <c r="Q246" s="58">
        <v>595.9</v>
      </c>
      <c r="R246" s="53">
        <v>0</v>
      </c>
      <c r="S246" s="53">
        <v>0</v>
      </c>
      <c r="T246" s="53">
        <v>0</v>
      </c>
      <c r="U246" s="53">
        <v>0</v>
      </c>
      <c r="V246" s="53">
        <v>0</v>
      </c>
      <c r="W246" s="199">
        <f t="shared" si="41"/>
        <v>595.9</v>
      </c>
    </row>
    <row r="247" spans="1:23" ht="15.75" customHeight="1" x14ac:dyDescent="0.25">
      <c r="A247" s="259"/>
      <c r="B247" s="83" t="s">
        <v>29</v>
      </c>
      <c r="C247" s="53" t="s">
        <v>2</v>
      </c>
      <c r="D247" s="41" t="s">
        <v>0</v>
      </c>
      <c r="E247" s="96" t="s">
        <v>0</v>
      </c>
      <c r="F247" s="40" t="s">
        <v>0</v>
      </c>
      <c r="G247" s="40" t="s">
        <v>0</v>
      </c>
      <c r="H247" s="68" t="s">
        <v>438</v>
      </c>
      <c r="I247" s="53" t="s">
        <v>440</v>
      </c>
      <c r="J247" s="53">
        <v>321</v>
      </c>
      <c r="K247" s="53" t="s">
        <v>0</v>
      </c>
      <c r="L247" s="53" t="s">
        <v>0</v>
      </c>
      <c r="M247" s="53" t="s">
        <v>0</v>
      </c>
      <c r="N247" s="53" t="s">
        <v>0</v>
      </c>
      <c r="O247" s="53" t="s">
        <v>0</v>
      </c>
      <c r="P247" s="53" t="s">
        <v>0</v>
      </c>
      <c r="Q247" s="58">
        <v>0</v>
      </c>
      <c r="R247" s="53">
        <v>0</v>
      </c>
      <c r="S247" s="53">
        <v>0</v>
      </c>
      <c r="T247" s="53">
        <v>0</v>
      </c>
      <c r="U247" s="53">
        <v>0</v>
      </c>
      <c r="V247" s="53">
        <v>0</v>
      </c>
      <c r="W247" s="199">
        <f t="shared" si="41"/>
        <v>0</v>
      </c>
    </row>
    <row r="248" spans="1:23" ht="15.75" customHeight="1" x14ac:dyDescent="0.25">
      <c r="A248" s="259"/>
      <c r="B248" s="83" t="s">
        <v>34</v>
      </c>
      <c r="C248" s="53" t="s">
        <v>2</v>
      </c>
      <c r="D248" s="41" t="s">
        <v>0</v>
      </c>
      <c r="E248" s="96" t="s">
        <v>0</v>
      </c>
      <c r="F248" s="40" t="s">
        <v>0</v>
      </c>
      <c r="G248" s="40" t="s">
        <v>0</v>
      </c>
      <c r="H248" s="68" t="s">
        <v>438</v>
      </c>
      <c r="I248" s="53" t="s">
        <v>440</v>
      </c>
      <c r="J248" s="53">
        <v>321</v>
      </c>
      <c r="K248" s="53" t="s">
        <v>0</v>
      </c>
      <c r="L248" s="53" t="s">
        <v>0</v>
      </c>
      <c r="M248" s="53" t="s">
        <v>0</v>
      </c>
      <c r="N248" s="53" t="s">
        <v>0</v>
      </c>
      <c r="O248" s="53" t="s">
        <v>0</v>
      </c>
      <c r="P248" s="53" t="s">
        <v>0</v>
      </c>
      <c r="Q248" s="58">
        <v>0</v>
      </c>
      <c r="R248" s="53">
        <v>0</v>
      </c>
      <c r="S248" s="53">
        <v>0</v>
      </c>
      <c r="T248" s="53">
        <v>0</v>
      </c>
      <c r="U248" s="53">
        <v>0</v>
      </c>
      <c r="V248" s="53">
        <v>0</v>
      </c>
      <c r="W248" s="199">
        <f t="shared" si="41"/>
        <v>0</v>
      </c>
    </row>
    <row r="249" spans="1:23" ht="15.75" customHeight="1" x14ac:dyDescent="0.25">
      <c r="A249" s="259"/>
      <c r="B249" s="83" t="s">
        <v>29</v>
      </c>
      <c r="C249" s="53" t="s">
        <v>2</v>
      </c>
      <c r="D249" s="41" t="s">
        <v>0</v>
      </c>
      <c r="E249" s="96" t="s">
        <v>0</v>
      </c>
      <c r="F249" s="40" t="s">
        <v>0</v>
      </c>
      <c r="G249" s="40" t="s">
        <v>0</v>
      </c>
      <c r="H249" s="68" t="s">
        <v>438</v>
      </c>
      <c r="I249" s="53" t="s">
        <v>440</v>
      </c>
      <c r="J249" s="53">
        <v>323</v>
      </c>
      <c r="K249" s="53" t="s">
        <v>0</v>
      </c>
      <c r="L249" s="53" t="s">
        <v>0</v>
      </c>
      <c r="M249" s="53" t="s">
        <v>0</v>
      </c>
      <c r="N249" s="53" t="s">
        <v>0</v>
      </c>
      <c r="O249" s="53" t="s">
        <v>0</v>
      </c>
      <c r="P249" s="53" t="s">
        <v>0</v>
      </c>
      <c r="Q249" s="58">
        <f>2477.4+31.5</f>
        <v>2508.9</v>
      </c>
      <c r="R249" s="53">
        <v>600.9</v>
      </c>
      <c r="S249" s="53">
        <v>0</v>
      </c>
      <c r="T249" s="53">
        <v>0</v>
      </c>
      <c r="U249" s="53">
        <v>0</v>
      </c>
      <c r="V249" s="53">
        <v>0</v>
      </c>
      <c r="W249" s="199">
        <f t="shared" si="41"/>
        <v>3109.8</v>
      </c>
    </row>
    <row r="250" spans="1:23" ht="15.75" customHeight="1" x14ac:dyDescent="0.25">
      <c r="A250" s="259"/>
      <c r="B250" s="83" t="s">
        <v>34</v>
      </c>
      <c r="C250" s="53" t="s">
        <v>2</v>
      </c>
      <c r="D250" s="41" t="s">
        <v>0</v>
      </c>
      <c r="E250" s="96" t="s">
        <v>0</v>
      </c>
      <c r="F250" s="40" t="s">
        <v>0</v>
      </c>
      <c r="G250" s="40" t="s">
        <v>0</v>
      </c>
      <c r="H250" s="68" t="s">
        <v>438</v>
      </c>
      <c r="I250" s="53" t="s">
        <v>440</v>
      </c>
      <c r="J250" s="53">
        <v>323</v>
      </c>
      <c r="K250" s="53" t="s">
        <v>0</v>
      </c>
      <c r="L250" s="53" t="s">
        <v>0</v>
      </c>
      <c r="M250" s="53" t="s">
        <v>0</v>
      </c>
      <c r="N250" s="53" t="s">
        <v>0</v>
      </c>
      <c r="O250" s="53" t="s">
        <v>0</v>
      </c>
      <c r="P250" s="53" t="s">
        <v>0</v>
      </c>
      <c r="Q250" s="58">
        <v>1541.1</v>
      </c>
      <c r="R250" s="53">
        <v>0</v>
      </c>
      <c r="S250" s="53">
        <v>0</v>
      </c>
      <c r="T250" s="53">
        <v>0</v>
      </c>
      <c r="U250" s="53">
        <v>0</v>
      </c>
      <c r="V250" s="53">
        <v>0</v>
      </c>
      <c r="W250" s="199">
        <f t="shared" si="41"/>
        <v>1541.1</v>
      </c>
    </row>
    <row r="251" spans="1:23" ht="15.75" customHeight="1" x14ac:dyDescent="0.25">
      <c r="A251" s="259"/>
      <c r="B251" s="83" t="s">
        <v>29</v>
      </c>
      <c r="C251" s="53" t="s">
        <v>2</v>
      </c>
      <c r="D251" s="41" t="s">
        <v>0</v>
      </c>
      <c r="E251" s="96" t="s">
        <v>0</v>
      </c>
      <c r="F251" s="40" t="s">
        <v>0</v>
      </c>
      <c r="G251" s="40" t="s">
        <v>0</v>
      </c>
      <c r="H251" s="68" t="s">
        <v>438</v>
      </c>
      <c r="I251" s="53" t="s">
        <v>440</v>
      </c>
      <c r="J251" s="53">
        <v>340</v>
      </c>
      <c r="K251" s="53" t="s">
        <v>0</v>
      </c>
      <c r="L251" s="53" t="s">
        <v>0</v>
      </c>
      <c r="M251" s="53" t="s">
        <v>0</v>
      </c>
      <c r="N251" s="53" t="s">
        <v>0</v>
      </c>
      <c r="O251" s="53" t="s">
        <v>0</v>
      </c>
      <c r="P251" s="53" t="s">
        <v>0</v>
      </c>
      <c r="Q251" s="58">
        <v>35.4</v>
      </c>
      <c r="R251" s="53">
        <v>0</v>
      </c>
      <c r="S251" s="53">
        <v>0</v>
      </c>
      <c r="T251" s="53">
        <v>0</v>
      </c>
      <c r="U251" s="53">
        <v>0</v>
      </c>
      <c r="V251" s="53">
        <v>0</v>
      </c>
      <c r="W251" s="199">
        <f t="shared" si="41"/>
        <v>35.4</v>
      </c>
    </row>
    <row r="252" spans="1:23" ht="15.75" customHeight="1" x14ac:dyDescent="0.25">
      <c r="A252" s="259"/>
      <c r="B252" s="83" t="s">
        <v>34</v>
      </c>
      <c r="C252" s="53" t="s">
        <v>2</v>
      </c>
      <c r="D252" s="41" t="s">
        <v>0</v>
      </c>
      <c r="E252" s="96" t="s">
        <v>0</v>
      </c>
      <c r="F252" s="40" t="s">
        <v>0</v>
      </c>
      <c r="G252" s="40" t="s">
        <v>0</v>
      </c>
      <c r="H252" s="68" t="s">
        <v>438</v>
      </c>
      <c r="I252" s="53" t="s">
        <v>440</v>
      </c>
      <c r="J252" s="53">
        <v>340</v>
      </c>
      <c r="K252" s="53" t="s">
        <v>0</v>
      </c>
      <c r="L252" s="53" t="s">
        <v>0</v>
      </c>
      <c r="M252" s="53" t="s">
        <v>0</v>
      </c>
      <c r="N252" s="53" t="s">
        <v>0</v>
      </c>
      <c r="O252" s="53" t="s">
        <v>0</v>
      </c>
      <c r="P252" s="53" t="s">
        <v>0</v>
      </c>
      <c r="Q252" s="58">
        <v>1737.3</v>
      </c>
      <c r="R252" s="53">
        <v>0</v>
      </c>
      <c r="S252" s="53">
        <v>0</v>
      </c>
      <c r="T252" s="53">
        <v>0</v>
      </c>
      <c r="U252" s="53">
        <v>0</v>
      </c>
      <c r="V252" s="53">
        <v>0</v>
      </c>
      <c r="W252" s="199">
        <f t="shared" si="41"/>
        <v>1737.3</v>
      </c>
    </row>
    <row r="253" spans="1:23" ht="19.5" customHeight="1" x14ac:dyDescent="0.25">
      <c r="A253" s="107"/>
      <c r="B253" s="83" t="s">
        <v>29</v>
      </c>
      <c r="C253" s="53" t="s">
        <v>2</v>
      </c>
      <c r="D253" s="41" t="s">
        <v>0</v>
      </c>
      <c r="E253" s="96" t="s">
        <v>0</v>
      </c>
      <c r="F253" s="40" t="s">
        <v>0</v>
      </c>
      <c r="G253" s="40" t="s">
        <v>0</v>
      </c>
      <c r="H253" s="68" t="s">
        <v>438</v>
      </c>
      <c r="I253" s="53" t="s">
        <v>440</v>
      </c>
      <c r="J253" s="53">
        <v>811</v>
      </c>
      <c r="K253" s="53" t="s">
        <v>0</v>
      </c>
      <c r="L253" s="53" t="s">
        <v>0</v>
      </c>
      <c r="M253" s="53" t="s">
        <v>0</v>
      </c>
      <c r="N253" s="53" t="s">
        <v>0</v>
      </c>
      <c r="O253" s="53" t="s">
        <v>0</v>
      </c>
      <c r="P253" s="53" t="s">
        <v>0</v>
      </c>
      <c r="Q253" s="58">
        <v>0</v>
      </c>
      <c r="R253" s="53">
        <v>0</v>
      </c>
      <c r="S253" s="53">
        <v>0</v>
      </c>
      <c r="T253" s="53">
        <v>0</v>
      </c>
      <c r="U253" s="53">
        <v>0</v>
      </c>
      <c r="V253" s="53">
        <v>0</v>
      </c>
      <c r="W253" s="199">
        <f t="shared" si="41"/>
        <v>0</v>
      </c>
    </row>
    <row r="254" spans="1:23" ht="16.5" customHeight="1" x14ac:dyDescent="0.25">
      <c r="A254" s="107"/>
      <c r="B254" s="83" t="s">
        <v>34</v>
      </c>
      <c r="C254" s="53" t="s">
        <v>2</v>
      </c>
      <c r="D254" s="41" t="s">
        <v>0</v>
      </c>
      <c r="E254" s="96" t="s">
        <v>0</v>
      </c>
      <c r="F254" s="40" t="s">
        <v>0</v>
      </c>
      <c r="G254" s="40" t="s">
        <v>0</v>
      </c>
      <c r="H254" s="68" t="s">
        <v>438</v>
      </c>
      <c r="I254" s="53" t="s">
        <v>440</v>
      </c>
      <c r="J254" s="53">
        <v>811</v>
      </c>
      <c r="K254" s="53" t="s">
        <v>0</v>
      </c>
      <c r="L254" s="53" t="s">
        <v>0</v>
      </c>
      <c r="M254" s="53" t="s">
        <v>0</v>
      </c>
      <c r="N254" s="53" t="s">
        <v>0</v>
      </c>
      <c r="O254" s="53" t="s">
        <v>0</v>
      </c>
      <c r="P254" s="53" t="s">
        <v>0</v>
      </c>
      <c r="Q254" s="58">
        <v>0</v>
      </c>
      <c r="R254" s="53">
        <v>0</v>
      </c>
      <c r="S254" s="53">
        <v>0</v>
      </c>
      <c r="T254" s="53">
        <v>0</v>
      </c>
      <c r="U254" s="53">
        <v>0</v>
      </c>
      <c r="V254" s="53">
        <v>0</v>
      </c>
      <c r="W254" s="199">
        <f t="shared" si="41"/>
        <v>0</v>
      </c>
    </row>
    <row r="255" spans="1:23" ht="108.75" customHeight="1" x14ac:dyDescent="0.25">
      <c r="A255" s="108" t="s">
        <v>541</v>
      </c>
      <c r="B255" s="52" t="s">
        <v>591</v>
      </c>
      <c r="C255" s="42" t="s">
        <v>60</v>
      </c>
      <c r="D255" s="41" t="s">
        <v>0</v>
      </c>
      <c r="E255" s="96" t="s">
        <v>33</v>
      </c>
      <c r="F255" s="40" t="s">
        <v>0</v>
      </c>
      <c r="G255" s="53" t="s">
        <v>0</v>
      </c>
      <c r="H255" s="53" t="s">
        <v>0</v>
      </c>
      <c r="I255" s="53" t="s">
        <v>0</v>
      </c>
      <c r="J255" s="53" t="s">
        <v>0</v>
      </c>
      <c r="K255" s="53" t="s">
        <v>0</v>
      </c>
      <c r="L255" s="53" t="s">
        <v>0</v>
      </c>
      <c r="M255" s="53" t="s">
        <v>0</v>
      </c>
      <c r="N255" s="53" t="s">
        <v>0</v>
      </c>
      <c r="O255" s="53" t="s">
        <v>0</v>
      </c>
      <c r="P255" s="53" t="s">
        <v>0</v>
      </c>
      <c r="Q255" s="94">
        <v>211</v>
      </c>
      <c r="R255" s="68" t="s">
        <v>0</v>
      </c>
      <c r="S255" s="68" t="s">
        <v>0</v>
      </c>
      <c r="T255" s="68" t="s">
        <v>0</v>
      </c>
      <c r="U255" s="68" t="s">
        <v>0</v>
      </c>
      <c r="V255" s="68" t="s">
        <v>0</v>
      </c>
      <c r="W255" s="202">
        <f>SUM(K255:V255)</f>
        <v>211</v>
      </c>
    </row>
    <row r="256" spans="1:23" ht="80.25" customHeight="1" x14ac:dyDescent="0.25">
      <c r="A256" s="257" t="s">
        <v>483</v>
      </c>
      <c r="B256" s="39" t="s">
        <v>588</v>
      </c>
      <c r="C256" s="42" t="s">
        <v>0</v>
      </c>
      <c r="D256" s="41" t="s">
        <v>0</v>
      </c>
      <c r="E256" s="96" t="s">
        <v>0</v>
      </c>
      <c r="F256" s="42" t="s">
        <v>642</v>
      </c>
      <c r="G256" s="40" t="s">
        <v>250</v>
      </c>
      <c r="H256" s="53" t="s">
        <v>0</v>
      </c>
      <c r="I256" s="53" t="s">
        <v>0</v>
      </c>
      <c r="J256" s="53" t="s">
        <v>0</v>
      </c>
      <c r="K256" s="53" t="s">
        <v>0</v>
      </c>
      <c r="L256" s="53" t="s">
        <v>0</v>
      </c>
      <c r="M256" s="53" t="s">
        <v>0</v>
      </c>
      <c r="N256" s="53" t="s">
        <v>0</v>
      </c>
      <c r="O256" s="53" t="s">
        <v>0</v>
      </c>
      <c r="P256" s="53" t="s">
        <v>0</v>
      </c>
      <c r="Q256" s="58" t="s">
        <v>0</v>
      </c>
      <c r="R256" s="53" t="s">
        <v>0</v>
      </c>
      <c r="S256" s="53" t="s">
        <v>0</v>
      </c>
      <c r="T256" s="53" t="s">
        <v>0</v>
      </c>
      <c r="U256" s="53" t="s">
        <v>0</v>
      </c>
      <c r="V256" s="68" t="s">
        <v>0</v>
      </c>
      <c r="W256" s="172" t="s">
        <v>0</v>
      </c>
    </row>
    <row r="257" spans="1:23" x14ac:dyDescent="0.25">
      <c r="A257" s="259"/>
      <c r="B257" s="83" t="s">
        <v>437</v>
      </c>
      <c r="C257" s="53" t="s">
        <v>2</v>
      </c>
      <c r="D257" s="41" t="s">
        <v>0</v>
      </c>
      <c r="E257" s="40" t="s">
        <v>0</v>
      </c>
      <c r="F257" s="40" t="s">
        <v>0</v>
      </c>
      <c r="G257" s="40" t="s">
        <v>0</v>
      </c>
      <c r="H257" s="68" t="s">
        <v>438</v>
      </c>
      <c r="I257" s="40" t="s">
        <v>0</v>
      </c>
      <c r="J257" s="40" t="s">
        <v>0</v>
      </c>
      <c r="K257" s="53" t="s">
        <v>0</v>
      </c>
      <c r="L257" s="53" t="s">
        <v>0</v>
      </c>
      <c r="M257" s="53" t="s">
        <v>0</v>
      </c>
      <c r="N257" s="53" t="s">
        <v>0</v>
      </c>
      <c r="O257" s="53" t="s">
        <v>0</v>
      </c>
      <c r="P257" s="71">
        <f>P258+P259</f>
        <v>27928.300000000003</v>
      </c>
      <c r="Q257" s="58">
        <f t="shared" ref="Q257:V257" si="42">Q260+Q261+Q262+Q263+Q264+Q265+Q266+Q267+Q268+Q269</f>
        <v>11873</v>
      </c>
      <c r="R257" s="71">
        <f t="shared" si="42"/>
        <v>8.8000000000000007</v>
      </c>
      <c r="S257" s="71">
        <f t="shared" si="42"/>
        <v>0</v>
      </c>
      <c r="T257" s="69">
        <f t="shared" si="42"/>
        <v>0</v>
      </c>
      <c r="U257" s="69">
        <f t="shared" si="42"/>
        <v>0</v>
      </c>
      <c r="V257" s="69">
        <f t="shared" si="42"/>
        <v>0</v>
      </c>
      <c r="W257" s="199">
        <f>SUM(K257:V257)</f>
        <v>39810.100000000006</v>
      </c>
    </row>
    <row r="258" spans="1:23" x14ac:dyDescent="0.25">
      <c r="A258" s="259"/>
      <c r="B258" s="83" t="s">
        <v>29</v>
      </c>
      <c r="C258" s="53" t="s">
        <v>2</v>
      </c>
      <c r="D258" s="41" t="s">
        <v>0</v>
      </c>
      <c r="E258" s="40" t="s">
        <v>0</v>
      </c>
      <c r="F258" s="40" t="s">
        <v>0</v>
      </c>
      <c r="G258" s="40" t="s">
        <v>0</v>
      </c>
      <c r="H258" s="68" t="s">
        <v>438</v>
      </c>
      <c r="I258" s="40" t="s">
        <v>0</v>
      </c>
      <c r="J258" s="40" t="s">
        <v>0</v>
      </c>
      <c r="K258" s="53" t="s">
        <v>0</v>
      </c>
      <c r="L258" s="53" t="s">
        <v>0</v>
      </c>
      <c r="M258" s="53" t="s">
        <v>0</v>
      </c>
      <c r="N258" s="53" t="s">
        <v>0</v>
      </c>
      <c r="O258" s="53" t="s">
        <v>0</v>
      </c>
      <c r="P258" s="71">
        <f t="shared" ref="P258:V258" si="43">P260+P261+P265+P267+P269</f>
        <v>1396.3999999999999</v>
      </c>
      <c r="Q258" s="58">
        <f t="shared" si="43"/>
        <v>1938.3999999999999</v>
      </c>
      <c r="R258" s="71">
        <f t="shared" si="43"/>
        <v>8.8000000000000007</v>
      </c>
      <c r="S258" s="71">
        <f t="shared" si="43"/>
        <v>0</v>
      </c>
      <c r="T258" s="69">
        <f t="shared" si="43"/>
        <v>0</v>
      </c>
      <c r="U258" s="69">
        <f t="shared" si="43"/>
        <v>0</v>
      </c>
      <c r="V258" s="69">
        <f t="shared" si="43"/>
        <v>0</v>
      </c>
      <c r="W258" s="199">
        <f t="shared" ref="W258:W269" si="44">SUM(K258:V258)</f>
        <v>3343.6</v>
      </c>
    </row>
    <row r="259" spans="1:23" ht="25.5" x14ac:dyDescent="0.25">
      <c r="A259" s="259"/>
      <c r="B259" s="83" t="s">
        <v>34</v>
      </c>
      <c r="C259" s="53" t="s">
        <v>2</v>
      </c>
      <c r="D259" s="41" t="s">
        <v>0</v>
      </c>
      <c r="E259" s="40" t="s">
        <v>0</v>
      </c>
      <c r="F259" s="40" t="s">
        <v>0</v>
      </c>
      <c r="G259" s="40" t="s">
        <v>0</v>
      </c>
      <c r="H259" s="68" t="s">
        <v>438</v>
      </c>
      <c r="I259" s="40" t="s">
        <v>0</v>
      </c>
      <c r="J259" s="40" t="s">
        <v>0</v>
      </c>
      <c r="K259" s="53" t="s">
        <v>0</v>
      </c>
      <c r="L259" s="53" t="s">
        <v>0</v>
      </c>
      <c r="M259" s="53" t="s">
        <v>0</v>
      </c>
      <c r="N259" s="53" t="s">
        <v>0</v>
      </c>
      <c r="O259" s="53" t="s">
        <v>0</v>
      </c>
      <c r="P259" s="71">
        <f>P262+P263+P264+P266+P268</f>
        <v>26531.9</v>
      </c>
      <c r="Q259" s="58">
        <f>Q262+Q263++Q264+Q268+Q266</f>
        <v>9934.6</v>
      </c>
      <c r="R259" s="71">
        <f>R262+R263++R264+R268+R266</f>
        <v>0</v>
      </c>
      <c r="S259" s="71">
        <f>S262+S263++S264+S268+S266</f>
        <v>0</v>
      </c>
      <c r="T259" s="69">
        <f>T262+T263++T264+T268</f>
        <v>0</v>
      </c>
      <c r="U259" s="69">
        <f>U262+U263++U264+U268</f>
        <v>0</v>
      </c>
      <c r="V259" s="69">
        <f>V262+V263++V264+V268</f>
        <v>0</v>
      </c>
      <c r="W259" s="199">
        <f t="shared" si="44"/>
        <v>36466.5</v>
      </c>
    </row>
    <row r="260" spans="1:23" x14ac:dyDescent="0.25">
      <c r="A260" s="259"/>
      <c r="B260" s="83" t="s">
        <v>29</v>
      </c>
      <c r="C260" s="53" t="s">
        <v>2</v>
      </c>
      <c r="D260" s="41" t="s">
        <v>0</v>
      </c>
      <c r="E260" s="98" t="s">
        <v>0</v>
      </c>
      <c r="F260" s="40" t="s">
        <v>0</v>
      </c>
      <c r="G260" s="40" t="s">
        <v>0</v>
      </c>
      <c r="H260" s="68" t="s">
        <v>438</v>
      </c>
      <c r="I260" s="53" t="s">
        <v>442</v>
      </c>
      <c r="J260" s="53">
        <v>340</v>
      </c>
      <c r="K260" s="53" t="s">
        <v>0</v>
      </c>
      <c r="L260" s="53" t="s">
        <v>0</v>
      </c>
      <c r="M260" s="53" t="s">
        <v>0</v>
      </c>
      <c r="N260" s="53" t="s">
        <v>0</v>
      </c>
      <c r="O260" s="53" t="s">
        <v>0</v>
      </c>
      <c r="P260" s="71">
        <f>P274</f>
        <v>124.1</v>
      </c>
      <c r="Q260" s="58">
        <f t="shared" ref="Q260:V260" si="45">Q292</f>
        <v>24.8</v>
      </c>
      <c r="R260" s="71">
        <f t="shared" si="45"/>
        <v>0</v>
      </c>
      <c r="S260" s="71">
        <f t="shared" si="45"/>
        <v>0</v>
      </c>
      <c r="T260" s="69">
        <f t="shared" si="45"/>
        <v>0</v>
      </c>
      <c r="U260" s="69">
        <f t="shared" si="45"/>
        <v>0</v>
      </c>
      <c r="V260" s="69">
        <f t="shared" si="45"/>
        <v>0</v>
      </c>
      <c r="W260" s="199">
        <f t="shared" si="44"/>
        <v>148.9</v>
      </c>
    </row>
    <row r="261" spans="1:23" x14ac:dyDescent="0.25">
      <c r="A261" s="259"/>
      <c r="B261" s="83" t="s">
        <v>29</v>
      </c>
      <c r="C261" s="53" t="s">
        <v>2</v>
      </c>
      <c r="D261" s="41" t="s">
        <v>0</v>
      </c>
      <c r="E261" s="96" t="s">
        <v>0</v>
      </c>
      <c r="F261" s="40" t="s">
        <v>0</v>
      </c>
      <c r="G261" s="40" t="s">
        <v>0</v>
      </c>
      <c r="H261" s="68" t="s">
        <v>438</v>
      </c>
      <c r="I261" s="53" t="s">
        <v>442</v>
      </c>
      <c r="J261" s="53">
        <v>244</v>
      </c>
      <c r="K261" s="53" t="s">
        <v>0</v>
      </c>
      <c r="L261" s="53" t="s">
        <v>0</v>
      </c>
      <c r="M261" s="53" t="s">
        <v>0</v>
      </c>
      <c r="N261" s="53" t="s">
        <v>0</v>
      </c>
      <c r="O261" s="53" t="s">
        <v>0</v>
      </c>
      <c r="P261" s="71">
        <f>P275</f>
        <v>83.4</v>
      </c>
      <c r="Q261" s="58">
        <f t="shared" ref="Q261:V261" si="46">Q289</f>
        <v>14.1</v>
      </c>
      <c r="R261" s="71">
        <f t="shared" si="46"/>
        <v>0</v>
      </c>
      <c r="S261" s="71">
        <f t="shared" si="46"/>
        <v>0</v>
      </c>
      <c r="T261" s="69">
        <f t="shared" si="46"/>
        <v>0</v>
      </c>
      <c r="U261" s="69">
        <f t="shared" si="46"/>
        <v>0</v>
      </c>
      <c r="V261" s="69">
        <f t="shared" si="46"/>
        <v>0</v>
      </c>
      <c r="W261" s="199">
        <f t="shared" si="44"/>
        <v>97.5</v>
      </c>
    </row>
    <row r="262" spans="1:23" ht="25.5" x14ac:dyDescent="0.25">
      <c r="A262" s="259"/>
      <c r="B262" s="83" t="s">
        <v>34</v>
      </c>
      <c r="C262" s="53" t="s">
        <v>2</v>
      </c>
      <c r="D262" s="41" t="s">
        <v>0</v>
      </c>
      <c r="E262" s="96" t="s">
        <v>0</v>
      </c>
      <c r="F262" s="40" t="s">
        <v>0</v>
      </c>
      <c r="G262" s="40" t="s">
        <v>0</v>
      </c>
      <c r="H262" s="68" t="s">
        <v>438</v>
      </c>
      <c r="I262" s="53" t="s">
        <v>442</v>
      </c>
      <c r="J262" s="53">
        <v>340</v>
      </c>
      <c r="K262" s="53" t="s">
        <v>0</v>
      </c>
      <c r="L262" s="53" t="s">
        <v>0</v>
      </c>
      <c r="M262" s="53" t="s">
        <v>0</v>
      </c>
      <c r="N262" s="53" t="s">
        <v>0</v>
      </c>
      <c r="O262" s="53" t="s">
        <v>0</v>
      </c>
      <c r="P262" s="71">
        <f>P276</f>
        <v>2357.6999999999998</v>
      </c>
      <c r="Q262" s="58">
        <f t="shared" ref="Q262:V262" si="47">Q297</f>
        <v>1217.0999999999999</v>
      </c>
      <c r="R262" s="71">
        <f t="shared" si="47"/>
        <v>0</v>
      </c>
      <c r="S262" s="71">
        <f t="shared" si="47"/>
        <v>0</v>
      </c>
      <c r="T262" s="69">
        <f t="shared" si="47"/>
        <v>0</v>
      </c>
      <c r="U262" s="69">
        <f t="shared" si="47"/>
        <v>0</v>
      </c>
      <c r="V262" s="69">
        <f t="shared" si="47"/>
        <v>0</v>
      </c>
      <c r="W262" s="199">
        <f t="shared" si="44"/>
        <v>3574.7999999999997</v>
      </c>
    </row>
    <row r="263" spans="1:23" ht="25.5" x14ac:dyDescent="0.25">
      <c r="A263" s="259"/>
      <c r="B263" s="83" t="s">
        <v>34</v>
      </c>
      <c r="C263" s="53" t="s">
        <v>2</v>
      </c>
      <c r="D263" s="41" t="s">
        <v>0</v>
      </c>
      <c r="E263" s="96" t="s">
        <v>0</v>
      </c>
      <c r="F263" s="40" t="s">
        <v>0</v>
      </c>
      <c r="G263" s="40" t="s">
        <v>0</v>
      </c>
      <c r="H263" s="68" t="s">
        <v>438</v>
      </c>
      <c r="I263" s="53" t="s">
        <v>442</v>
      </c>
      <c r="J263" s="53">
        <v>244</v>
      </c>
      <c r="K263" s="53" t="s">
        <v>0</v>
      </c>
      <c r="L263" s="53" t="s">
        <v>0</v>
      </c>
      <c r="M263" s="53" t="s">
        <v>0</v>
      </c>
      <c r="N263" s="53" t="s">
        <v>0</v>
      </c>
      <c r="O263" s="53" t="s">
        <v>0</v>
      </c>
      <c r="P263" s="71">
        <f>P277</f>
        <v>1584</v>
      </c>
      <c r="Q263" s="58">
        <f t="shared" ref="Q263:V264" si="48">Q294</f>
        <v>691.1</v>
      </c>
      <c r="R263" s="71">
        <f t="shared" si="48"/>
        <v>0</v>
      </c>
      <c r="S263" s="71">
        <f t="shared" si="48"/>
        <v>0</v>
      </c>
      <c r="T263" s="69">
        <f t="shared" si="48"/>
        <v>0</v>
      </c>
      <c r="U263" s="69">
        <f t="shared" si="48"/>
        <v>0</v>
      </c>
      <c r="V263" s="69">
        <f t="shared" si="48"/>
        <v>0</v>
      </c>
      <c r="W263" s="199">
        <f t="shared" si="44"/>
        <v>2275.1</v>
      </c>
    </row>
    <row r="264" spans="1:23" ht="25.5" x14ac:dyDescent="0.25">
      <c r="A264" s="259"/>
      <c r="B264" s="83" t="s">
        <v>34</v>
      </c>
      <c r="C264" s="53" t="s">
        <v>2</v>
      </c>
      <c r="D264" s="41" t="s">
        <v>0</v>
      </c>
      <c r="E264" s="96" t="s">
        <v>0</v>
      </c>
      <c r="F264" s="40" t="s">
        <v>0</v>
      </c>
      <c r="G264" s="40" t="s">
        <v>0</v>
      </c>
      <c r="H264" s="68" t="s">
        <v>438</v>
      </c>
      <c r="I264" s="53" t="s">
        <v>442</v>
      </c>
      <c r="J264" s="53">
        <v>321</v>
      </c>
      <c r="K264" s="53" t="s">
        <v>0</v>
      </c>
      <c r="L264" s="53" t="s">
        <v>0</v>
      </c>
      <c r="M264" s="53" t="s">
        <v>0</v>
      </c>
      <c r="N264" s="53" t="s">
        <v>0</v>
      </c>
      <c r="O264" s="53" t="s">
        <v>0</v>
      </c>
      <c r="P264" s="71">
        <f t="shared" ref="P264:P269" si="49">P278</f>
        <v>1260.5</v>
      </c>
      <c r="Q264" s="71">
        <f>Q296</f>
        <v>10.3</v>
      </c>
      <c r="R264" s="71">
        <f>R296</f>
        <v>0</v>
      </c>
      <c r="S264" s="71">
        <f>S296</f>
        <v>0</v>
      </c>
      <c r="T264" s="69">
        <f t="shared" si="48"/>
        <v>0</v>
      </c>
      <c r="U264" s="69">
        <f t="shared" si="48"/>
        <v>0</v>
      </c>
      <c r="V264" s="69">
        <f t="shared" si="48"/>
        <v>0</v>
      </c>
      <c r="W264" s="199">
        <f t="shared" si="44"/>
        <v>1270.8</v>
      </c>
    </row>
    <row r="265" spans="1:23" x14ac:dyDescent="0.25">
      <c r="A265" s="259"/>
      <c r="B265" s="83" t="s">
        <v>29</v>
      </c>
      <c r="C265" s="53" t="s">
        <v>2</v>
      </c>
      <c r="D265" s="41" t="s">
        <v>0</v>
      </c>
      <c r="E265" s="96" t="s">
        <v>0</v>
      </c>
      <c r="F265" s="40" t="s">
        <v>0</v>
      </c>
      <c r="G265" s="40" t="s">
        <v>0</v>
      </c>
      <c r="H265" s="68" t="s">
        <v>438</v>
      </c>
      <c r="I265" s="53" t="s">
        <v>442</v>
      </c>
      <c r="J265" s="53">
        <v>321</v>
      </c>
      <c r="K265" s="53" t="s">
        <v>0</v>
      </c>
      <c r="L265" s="53" t="s">
        <v>0</v>
      </c>
      <c r="M265" s="53" t="s">
        <v>0</v>
      </c>
      <c r="N265" s="53" t="s">
        <v>0</v>
      </c>
      <c r="O265" s="53" t="s">
        <v>0</v>
      </c>
      <c r="P265" s="71">
        <f t="shared" si="49"/>
        <v>66.400000000000006</v>
      </c>
      <c r="Q265" s="71">
        <f>Q291</f>
        <v>0.2</v>
      </c>
      <c r="R265" s="71">
        <f>R291</f>
        <v>0</v>
      </c>
      <c r="S265" s="71">
        <f>S291</f>
        <v>0</v>
      </c>
      <c r="T265" s="69">
        <f>T290</f>
        <v>0</v>
      </c>
      <c r="U265" s="69">
        <f>U290</f>
        <v>0</v>
      </c>
      <c r="V265" s="69">
        <f>V290</f>
        <v>0</v>
      </c>
      <c r="W265" s="199">
        <f t="shared" si="44"/>
        <v>66.600000000000009</v>
      </c>
    </row>
    <row r="266" spans="1:23" ht="25.5" x14ac:dyDescent="0.25">
      <c r="A266" s="259"/>
      <c r="B266" s="83" t="s">
        <v>34</v>
      </c>
      <c r="C266" s="53" t="s">
        <v>2</v>
      </c>
      <c r="D266" s="41" t="s">
        <v>0</v>
      </c>
      <c r="E266" s="96" t="s">
        <v>0</v>
      </c>
      <c r="F266" s="40" t="s">
        <v>0</v>
      </c>
      <c r="G266" s="40" t="s">
        <v>0</v>
      </c>
      <c r="H266" s="68" t="s">
        <v>438</v>
      </c>
      <c r="I266" s="53" t="s">
        <v>442</v>
      </c>
      <c r="J266" s="53">
        <v>323</v>
      </c>
      <c r="K266" s="53" t="s">
        <v>0</v>
      </c>
      <c r="L266" s="53" t="s">
        <v>0</v>
      </c>
      <c r="M266" s="53" t="s">
        <v>0</v>
      </c>
      <c r="N266" s="53" t="s">
        <v>0</v>
      </c>
      <c r="O266" s="53" t="s">
        <v>0</v>
      </c>
      <c r="P266" s="71">
        <f t="shared" si="49"/>
        <v>19232.5</v>
      </c>
      <c r="Q266" s="71">
        <f>Q295</f>
        <v>8016.1</v>
      </c>
      <c r="R266" s="71">
        <f>R295</f>
        <v>0</v>
      </c>
      <c r="S266" s="71">
        <f>S295</f>
        <v>0</v>
      </c>
      <c r="T266" s="69">
        <f>T296</f>
        <v>0</v>
      </c>
      <c r="U266" s="69">
        <f>U296</f>
        <v>0</v>
      </c>
      <c r="V266" s="69">
        <f>V296</f>
        <v>0</v>
      </c>
      <c r="W266" s="199">
        <f t="shared" si="44"/>
        <v>27248.6</v>
      </c>
    </row>
    <row r="267" spans="1:23" x14ac:dyDescent="0.25">
      <c r="A267" s="259"/>
      <c r="B267" s="83" t="s">
        <v>29</v>
      </c>
      <c r="C267" s="53" t="s">
        <v>2</v>
      </c>
      <c r="D267" s="41" t="s">
        <v>0</v>
      </c>
      <c r="E267" s="96" t="s">
        <v>0</v>
      </c>
      <c r="F267" s="40" t="s">
        <v>0</v>
      </c>
      <c r="G267" s="40" t="s">
        <v>0</v>
      </c>
      <c r="H267" s="68" t="s">
        <v>438</v>
      </c>
      <c r="I267" s="53" t="s">
        <v>442</v>
      </c>
      <c r="J267" s="53">
        <v>323</v>
      </c>
      <c r="K267" s="53" t="s">
        <v>0</v>
      </c>
      <c r="L267" s="53" t="s">
        <v>0</v>
      </c>
      <c r="M267" s="53" t="s">
        <v>0</v>
      </c>
      <c r="N267" s="53" t="s">
        <v>0</v>
      </c>
      <c r="O267" s="53" t="s">
        <v>0</v>
      </c>
      <c r="P267" s="71">
        <f t="shared" si="49"/>
        <v>1012.2</v>
      </c>
      <c r="Q267" s="71">
        <f>Q290</f>
        <v>1899.3</v>
      </c>
      <c r="R267" s="71">
        <f>R290</f>
        <v>8.8000000000000007</v>
      </c>
      <c r="S267" s="71">
        <f>S290</f>
        <v>0</v>
      </c>
      <c r="T267" s="69">
        <f>T291</f>
        <v>0</v>
      </c>
      <c r="U267" s="69">
        <f>U291</f>
        <v>0</v>
      </c>
      <c r="V267" s="69">
        <f>V291</f>
        <v>0</v>
      </c>
      <c r="W267" s="199">
        <f t="shared" si="44"/>
        <v>2920.3</v>
      </c>
    </row>
    <row r="268" spans="1:23" ht="25.5" x14ac:dyDescent="0.25">
      <c r="A268" s="259"/>
      <c r="B268" s="83" t="s">
        <v>34</v>
      </c>
      <c r="C268" s="53" t="s">
        <v>2</v>
      </c>
      <c r="D268" s="41" t="s">
        <v>0</v>
      </c>
      <c r="E268" s="96" t="s">
        <v>0</v>
      </c>
      <c r="F268" s="40" t="s">
        <v>0</v>
      </c>
      <c r="G268" s="40" t="s">
        <v>0</v>
      </c>
      <c r="H268" s="68" t="s">
        <v>438</v>
      </c>
      <c r="I268" s="53" t="s">
        <v>442</v>
      </c>
      <c r="J268" s="53">
        <v>811</v>
      </c>
      <c r="K268" s="53" t="s">
        <v>0</v>
      </c>
      <c r="L268" s="53" t="s">
        <v>0</v>
      </c>
      <c r="M268" s="53" t="s">
        <v>0</v>
      </c>
      <c r="N268" s="53" t="s">
        <v>0</v>
      </c>
      <c r="O268" s="53" t="s">
        <v>0</v>
      </c>
      <c r="P268" s="71">
        <f t="shared" si="49"/>
        <v>2097.1999999999998</v>
      </c>
      <c r="Q268" s="58">
        <f t="shared" ref="Q268:V268" si="50">Q298</f>
        <v>0</v>
      </c>
      <c r="R268" s="58">
        <f t="shared" si="50"/>
        <v>0</v>
      </c>
      <c r="S268" s="71">
        <f t="shared" si="50"/>
        <v>0</v>
      </c>
      <c r="T268" s="69">
        <f t="shared" si="50"/>
        <v>0</v>
      </c>
      <c r="U268" s="69">
        <f t="shared" si="50"/>
        <v>0</v>
      </c>
      <c r="V268" s="69">
        <f t="shared" si="50"/>
        <v>0</v>
      </c>
      <c r="W268" s="199">
        <f t="shared" si="44"/>
        <v>2097.1999999999998</v>
      </c>
    </row>
    <row r="269" spans="1:23" x14ac:dyDescent="0.25">
      <c r="A269" s="262"/>
      <c r="B269" s="83" t="s">
        <v>29</v>
      </c>
      <c r="C269" s="53" t="s">
        <v>2</v>
      </c>
      <c r="D269" s="41" t="s">
        <v>0</v>
      </c>
      <c r="E269" s="96" t="s">
        <v>0</v>
      </c>
      <c r="F269" s="40" t="s">
        <v>0</v>
      </c>
      <c r="G269" s="40" t="s">
        <v>0</v>
      </c>
      <c r="H269" s="68" t="s">
        <v>438</v>
      </c>
      <c r="I269" s="53" t="s">
        <v>442</v>
      </c>
      <c r="J269" s="53">
        <v>811</v>
      </c>
      <c r="K269" s="53" t="s">
        <v>0</v>
      </c>
      <c r="L269" s="53" t="s">
        <v>0</v>
      </c>
      <c r="M269" s="53" t="s">
        <v>0</v>
      </c>
      <c r="N269" s="53" t="s">
        <v>0</v>
      </c>
      <c r="O269" s="53" t="s">
        <v>0</v>
      </c>
      <c r="P269" s="71">
        <f t="shared" si="49"/>
        <v>110.3</v>
      </c>
      <c r="Q269" s="58">
        <f t="shared" ref="Q269:V269" si="51">Q293</f>
        <v>0</v>
      </c>
      <c r="R269" s="71">
        <f t="shared" si="51"/>
        <v>0</v>
      </c>
      <c r="S269" s="71">
        <f t="shared" si="51"/>
        <v>0</v>
      </c>
      <c r="T269" s="69">
        <f t="shared" si="51"/>
        <v>0</v>
      </c>
      <c r="U269" s="69">
        <f t="shared" si="51"/>
        <v>0</v>
      </c>
      <c r="V269" s="69">
        <f t="shared" si="51"/>
        <v>0</v>
      </c>
      <c r="W269" s="199">
        <f t="shared" si="44"/>
        <v>110.3</v>
      </c>
    </row>
    <row r="270" spans="1:23" ht="297.75" customHeight="1" x14ac:dyDescent="0.25">
      <c r="A270" s="108" t="s">
        <v>549</v>
      </c>
      <c r="B270" s="39" t="s">
        <v>676</v>
      </c>
      <c r="C270" s="53" t="s">
        <v>27</v>
      </c>
      <c r="D270" s="41" t="s">
        <v>0</v>
      </c>
      <c r="E270" s="96" t="s">
        <v>630</v>
      </c>
      <c r="F270" s="40" t="s">
        <v>0</v>
      </c>
      <c r="G270" s="40" t="s">
        <v>0</v>
      </c>
      <c r="H270" s="40" t="s">
        <v>0</v>
      </c>
      <c r="I270" s="40" t="s">
        <v>0</v>
      </c>
      <c r="J270" s="40" t="s">
        <v>0</v>
      </c>
      <c r="K270" s="40" t="s">
        <v>0</v>
      </c>
      <c r="L270" s="40" t="s">
        <v>0</v>
      </c>
      <c r="M270" s="40" t="s">
        <v>0</v>
      </c>
      <c r="N270" s="40" t="s">
        <v>0</v>
      </c>
      <c r="O270" s="40" t="s">
        <v>0</v>
      </c>
      <c r="P270" s="40">
        <v>85</v>
      </c>
      <c r="Q270" s="40">
        <v>85</v>
      </c>
      <c r="R270" s="68" t="s">
        <v>0</v>
      </c>
      <c r="S270" s="68" t="s">
        <v>0</v>
      </c>
      <c r="T270" s="68" t="s">
        <v>0</v>
      </c>
      <c r="U270" s="68" t="s">
        <v>0</v>
      </c>
      <c r="V270" s="40" t="s">
        <v>0</v>
      </c>
      <c r="W270" s="170" t="s">
        <v>0</v>
      </c>
    </row>
    <row r="271" spans="1:23" ht="324.75" customHeight="1" x14ac:dyDescent="0.25">
      <c r="A271" s="108" t="s">
        <v>530</v>
      </c>
      <c r="B271" s="52" t="s">
        <v>677</v>
      </c>
      <c r="C271" s="42" t="s">
        <v>27</v>
      </c>
      <c r="D271" s="41" t="s">
        <v>0</v>
      </c>
      <c r="E271" s="96" t="s">
        <v>663</v>
      </c>
      <c r="F271" s="40" t="s">
        <v>0</v>
      </c>
      <c r="G271" s="53" t="s">
        <v>0</v>
      </c>
      <c r="H271" s="53" t="s">
        <v>0</v>
      </c>
      <c r="I271" s="53" t="s">
        <v>0</v>
      </c>
      <c r="J271" s="53" t="s">
        <v>0</v>
      </c>
      <c r="K271" s="53" t="s">
        <v>0</v>
      </c>
      <c r="L271" s="53" t="s">
        <v>0</v>
      </c>
      <c r="M271" s="53" t="s">
        <v>0</v>
      </c>
      <c r="N271" s="53" t="s">
        <v>0</v>
      </c>
      <c r="O271" s="53" t="s">
        <v>0</v>
      </c>
      <c r="P271" s="53">
        <v>85</v>
      </c>
      <c r="Q271" s="53">
        <v>85</v>
      </c>
      <c r="R271" s="68" t="s">
        <v>0</v>
      </c>
      <c r="S271" s="68" t="s">
        <v>0</v>
      </c>
      <c r="T271" s="68" t="s">
        <v>0</v>
      </c>
      <c r="U271" s="68" t="s">
        <v>0</v>
      </c>
      <c r="V271" s="40" t="s">
        <v>0</v>
      </c>
      <c r="W271" s="170" t="s">
        <v>0</v>
      </c>
    </row>
    <row r="272" spans="1:23" ht="58.5" customHeight="1" x14ac:dyDescent="0.25">
      <c r="A272" s="257" t="s">
        <v>482</v>
      </c>
      <c r="B272" s="52" t="s">
        <v>532</v>
      </c>
      <c r="C272" s="42" t="s">
        <v>0</v>
      </c>
      <c r="D272" s="41" t="s">
        <v>0</v>
      </c>
      <c r="E272" s="96" t="s">
        <v>0</v>
      </c>
      <c r="F272" s="42" t="s">
        <v>755</v>
      </c>
      <c r="G272" s="40" t="s">
        <v>250</v>
      </c>
      <c r="H272" s="53" t="s">
        <v>0</v>
      </c>
      <c r="I272" s="53" t="s">
        <v>0</v>
      </c>
      <c r="J272" s="53" t="s">
        <v>0</v>
      </c>
      <c r="K272" s="53" t="s">
        <v>0</v>
      </c>
      <c r="L272" s="53" t="s">
        <v>0</v>
      </c>
      <c r="M272" s="53" t="s">
        <v>0</v>
      </c>
      <c r="N272" s="53" t="s">
        <v>0</v>
      </c>
      <c r="O272" s="53" t="s">
        <v>0</v>
      </c>
      <c r="P272" s="53" t="s">
        <v>0</v>
      </c>
      <c r="Q272" s="53" t="s">
        <v>0</v>
      </c>
      <c r="R272" s="53" t="s">
        <v>0</v>
      </c>
      <c r="S272" s="53" t="s">
        <v>0</v>
      </c>
      <c r="T272" s="53" t="s">
        <v>0</v>
      </c>
      <c r="U272" s="53" t="s">
        <v>0</v>
      </c>
      <c r="V272" s="40" t="s">
        <v>0</v>
      </c>
      <c r="W272" s="170" t="s">
        <v>0</v>
      </c>
    </row>
    <row r="273" spans="1:211" ht="16.5" customHeight="1" x14ac:dyDescent="0.25">
      <c r="A273" s="259"/>
      <c r="B273" s="83" t="s">
        <v>437</v>
      </c>
      <c r="C273" s="53" t="s">
        <v>2</v>
      </c>
      <c r="D273" s="41" t="s">
        <v>0</v>
      </c>
      <c r="E273" s="40" t="s">
        <v>0</v>
      </c>
      <c r="F273" s="40" t="s">
        <v>0</v>
      </c>
      <c r="G273" s="40" t="s">
        <v>0</v>
      </c>
      <c r="H273" s="68" t="s">
        <v>438</v>
      </c>
      <c r="I273" s="40" t="s">
        <v>0</v>
      </c>
      <c r="J273" s="40" t="s">
        <v>0</v>
      </c>
      <c r="K273" s="53" t="s">
        <v>0</v>
      </c>
      <c r="L273" s="53" t="s">
        <v>0</v>
      </c>
      <c r="M273" s="53" t="s">
        <v>0</v>
      </c>
      <c r="N273" s="53" t="s">
        <v>0</v>
      </c>
      <c r="O273" s="53" t="s">
        <v>0</v>
      </c>
      <c r="P273" s="71">
        <f>P274+P275+P276+P277+P278+P279+P282+P283+P280+P281</f>
        <v>27928.3</v>
      </c>
      <c r="Q273" s="109" t="s">
        <v>525</v>
      </c>
      <c r="R273" s="109" t="s">
        <v>525</v>
      </c>
      <c r="S273" s="109" t="s">
        <v>525</v>
      </c>
      <c r="T273" s="109" t="s">
        <v>525</v>
      </c>
      <c r="U273" s="109" t="s">
        <v>525</v>
      </c>
      <c r="V273" s="109" t="s">
        <v>525</v>
      </c>
      <c r="W273" s="199">
        <f>SUM(K273:V273)</f>
        <v>27928.3</v>
      </c>
    </row>
    <row r="274" spans="1:211" ht="14.25" customHeight="1" x14ac:dyDescent="0.25">
      <c r="A274" s="259"/>
      <c r="B274" s="83" t="s">
        <v>29</v>
      </c>
      <c r="C274" s="53" t="s">
        <v>2</v>
      </c>
      <c r="D274" s="41" t="s">
        <v>0</v>
      </c>
      <c r="E274" s="98" t="s">
        <v>0</v>
      </c>
      <c r="F274" s="40" t="s">
        <v>0</v>
      </c>
      <c r="G274" s="40" t="s">
        <v>0</v>
      </c>
      <c r="H274" s="68" t="s">
        <v>438</v>
      </c>
      <c r="I274" s="53" t="s">
        <v>442</v>
      </c>
      <c r="J274" s="53">
        <v>340</v>
      </c>
      <c r="K274" s="53" t="s">
        <v>0</v>
      </c>
      <c r="L274" s="53" t="s">
        <v>0</v>
      </c>
      <c r="M274" s="53" t="s">
        <v>0</v>
      </c>
      <c r="N274" s="53" t="s">
        <v>0</v>
      </c>
      <c r="O274" s="53" t="s">
        <v>0</v>
      </c>
      <c r="P274" s="71">
        <v>124.1</v>
      </c>
      <c r="Q274" s="109" t="s">
        <v>525</v>
      </c>
      <c r="R274" s="109" t="s">
        <v>525</v>
      </c>
      <c r="S274" s="109" t="s">
        <v>525</v>
      </c>
      <c r="T274" s="109" t="s">
        <v>525</v>
      </c>
      <c r="U274" s="109" t="s">
        <v>525</v>
      </c>
      <c r="V274" s="109" t="s">
        <v>525</v>
      </c>
      <c r="W274" s="199">
        <f t="shared" ref="W274:W283" si="52">SUM(K274:V274)</f>
        <v>124.1</v>
      </c>
    </row>
    <row r="275" spans="1:211" ht="15.75" customHeight="1" x14ac:dyDescent="0.25">
      <c r="A275" s="259"/>
      <c r="B275" s="83" t="s">
        <v>29</v>
      </c>
      <c r="C275" s="53" t="s">
        <v>2</v>
      </c>
      <c r="D275" s="41" t="s">
        <v>0</v>
      </c>
      <c r="E275" s="96" t="s">
        <v>0</v>
      </c>
      <c r="F275" s="40" t="s">
        <v>0</v>
      </c>
      <c r="G275" s="40" t="s">
        <v>0</v>
      </c>
      <c r="H275" s="68" t="s">
        <v>438</v>
      </c>
      <c r="I275" s="53" t="s">
        <v>442</v>
      </c>
      <c r="J275" s="53">
        <v>244</v>
      </c>
      <c r="K275" s="53" t="s">
        <v>0</v>
      </c>
      <c r="L275" s="53" t="s">
        <v>0</v>
      </c>
      <c r="M275" s="53" t="s">
        <v>0</v>
      </c>
      <c r="N275" s="53" t="s">
        <v>0</v>
      </c>
      <c r="O275" s="53" t="s">
        <v>0</v>
      </c>
      <c r="P275" s="71">
        <v>83.4</v>
      </c>
      <c r="Q275" s="109" t="s">
        <v>525</v>
      </c>
      <c r="R275" s="109" t="s">
        <v>525</v>
      </c>
      <c r="S275" s="109" t="s">
        <v>525</v>
      </c>
      <c r="T275" s="109" t="s">
        <v>525</v>
      </c>
      <c r="U275" s="109" t="s">
        <v>525</v>
      </c>
      <c r="V275" s="109" t="s">
        <v>525</v>
      </c>
      <c r="W275" s="199">
        <f t="shared" si="52"/>
        <v>83.4</v>
      </c>
    </row>
    <row r="276" spans="1:211" ht="12.75" customHeight="1" x14ac:dyDescent="0.25">
      <c r="A276" s="259"/>
      <c r="B276" s="83" t="s">
        <v>34</v>
      </c>
      <c r="C276" s="53" t="s">
        <v>2</v>
      </c>
      <c r="D276" s="41" t="s">
        <v>0</v>
      </c>
      <c r="E276" s="96" t="s">
        <v>0</v>
      </c>
      <c r="F276" s="40" t="s">
        <v>0</v>
      </c>
      <c r="G276" s="40" t="s">
        <v>0</v>
      </c>
      <c r="H276" s="68" t="s">
        <v>438</v>
      </c>
      <c r="I276" s="53" t="s">
        <v>442</v>
      </c>
      <c r="J276" s="53">
        <v>340</v>
      </c>
      <c r="K276" s="53" t="s">
        <v>0</v>
      </c>
      <c r="L276" s="53" t="s">
        <v>0</v>
      </c>
      <c r="M276" s="53" t="s">
        <v>0</v>
      </c>
      <c r="N276" s="53" t="s">
        <v>0</v>
      </c>
      <c r="O276" s="53" t="s">
        <v>0</v>
      </c>
      <c r="P276" s="71">
        <v>2357.6999999999998</v>
      </c>
      <c r="Q276" s="109" t="s">
        <v>525</v>
      </c>
      <c r="R276" s="109" t="s">
        <v>525</v>
      </c>
      <c r="S276" s="109" t="s">
        <v>525</v>
      </c>
      <c r="T276" s="109" t="s">
        <v>525</v>
      </c>
      <c r="U276" s="109" t="s">
        <v>525</v>
      </c>
      <c r="V276" s="109" t="s">
        <v>525</v>
      </c>
      <c r="W276" s="199">
        <f t="shared" si="52"/>
        <v>2357.6999999999998</v>
      </c>
    </row>
    <row r="277" spans="1:211" ht="15.75" customHeight="1" x14ac:dyDescent="0.25">
      <c r="A277" s="259"/>
      <c r="B277" s="83" t="s">
        <v>34</v>
      </c>
      <c r="C277" s="53" t="s">
        <v>2</v>
      </c>
      <c r="D277" s="41" t="s">
        <v>0</v>
      </c>
      <c r="E277" s="96" t="s">
        <v>0</v>
      </c>
      <c r="F277" s="40" t="s">
        <v>0</v>
      </c>
      <c r="G277" s="40" t="s">
        <v>0</v>
      </c>
      <c r="H277" s="68" t="s">
        <v>438</v>
      </c>
      <c r="I277" s="53" t="s">
        <v>442</v>
      </c>
      <c r="J277" s="53">
        <v>244</v>
      </c>
      <c r="K277" s="53" t="s">
        <v>0</v>
      </c>
      <c r="L277" s="53" t="s">
        <v>0</v>
      </c>
      <c r="M277" s="53" t="s">
        <v>0</v>
      </c>
      <c r="N277" s="53" t="s">
        <v>0</v>
      </c>
      <c r="O277" s="53" t="s">
        <v>0</v>
      </c>
      <c r="P277" s="71">
        <v>1584</v>
      </c>
      <c r="Q277" s="109" t="s">
        <v>525</v>
      </c>
      <c r="R277" s="109" t="s">
        <v>525</v>
      </c>
      <c r="S277" s="109" t="s">
        <v>525</v>
      </c>
      <c r="T277" s="109" t="s">
        <v>525</v>
      </c>
      <c r="U277" s="109" t="s">
        <v>525</v>
      </c>
      <c r="V277" s="109" t="s">
        <v>525</v>
      </c>
      <c r="W277" s="199">
        <f t="shared" si="52"/>
        <v>1584</v>
      </c>
    </row>
    <row r="278" spans="1:211" ht="15.75" customHeight="1" x14ac:dyDescent="0.25">
      <c r="A278" s="259"/>
      <c r="B278" s="83" t="s">
        <v>34</v>
      </c>
      <c r="C278" s="53" t="s">
        <v>2</v>
      </c>
      <c r="D278" s="41" t="s">
        <v>0</v>
      </c>
      <c r="E278" s="96" t="s">
        <v>0</v>
      </c>
      <c r="F278" s="40" t="s">
        <v>0</v>
      </c>
      <c r="G278" s="40" t="s">
        <v>0</v>
      </c>
      <c r="H278" s="68" t="s">
        <v>438</v>
      </c>
      <c r="I278" s="53" t="s">
        <v>442</v>
      </c>
      <c r="J278" s="53">
        <v>321</v>
      </c>
      <c r="K278" s="53" t="s">
        <v>0</v>
      </c>
      <c r="L278" s="53" t="s">
        <v>0</v>
      </c>
      <c r="M278" s="53" t="s">
        <v>0</v>
      </c>
      <c r="N278" s="53" t="s">
        <v>0</v>
      </c>
      <c r="O278" s="53" t="s">
        <v>0</v>
      </c>
      <c r="P278" s="71">
        <v>1260.5</v>
      </c>
      <c r="Q278" s="109" t="s">
        <v>525</v>
      </c>
      <c r="R278" s="109" t="s">
        <v>525</v>
      </c>
      <c r="S278" s="109" t="s">
        <v>525</v>
      </c>
      <c r="T278" s="109" t="s">
        <v>525</v>
      </c>
      <c r="U278" s="109" t="s">
        <v>525</v>
      </c>
      <c r="V278" s="109" t="s">
        <v>525</v>
      </c>
      <c r="W278" s="199">
        <f t="shared" si="52"/>
        <v>1260.5</v>
      </c>
    </row>
    <row r="279" spans="1:211" ht="15.75" customHeight="1" x14ac:dyDescent="0.25">
      <c r="A279" s="259"/>
      <c r="B279" s="83" t="s">
        <v>543</v>
      </c>
      <c r="C279" s="53" t="s">
        <v>2</v>
      </c>
      <c r="D279" s="41" t="s">
        <v>0</v>
      </c>
      <c r="E279" s="96" t="s">
        <v>0</v>
      </c>
      <c r="F279" s="40" t="s">
        <v>0</v>
      </c>
      <c r="G279" s="40" t="s">
        <v>0</v>
      </c>
      <c r="H279" s="68" t="s">
        <v>438</v>
      </c>
      <c r="I279" s="53" t="s">
        <v>442</v>
      </c>
      <c r="J279" s="53">
        <v>321</v>
      </c>
      <c r="K279" s="53" t="s">
        <v>0</v>
      </c>
      <c r="L279" s="53" t="s">
        <v>0</v>
      </c>
      <c r="M279" s="53" t="s">
        <v>0</v>
      </c>
      <c r="N279" s="53" t="s">
        <v>0</v>
      </c>
      <c r="O279" s="53" t="s">
        <v>0</v>
      </c>
      <c r="P279" s="71">
        <v>66.400000000000006</v>
      </c>
      <c r="Q279" s="109" t="s">
        <v>525</v>
      </c>
      <c r="R279" s="109" t="s">
        <v>525</v>
      </c>
      <c r="S279" s="109" t="s">
        <v>525</v>
      </c>
      <c r="T279" s="109" t="s">
        <v>525</v>
      </c>
      <c r="U279" s="109" t="s">
        <v>525</v>
      </c>
      <c r="V279" s="109" t="s">
        <v>525</v>
      </c>
      <c r="W279" s="199">
        <f t="shared" si="52"/>
        <v>66.400000000000006</v>
      </c>
    </row>
    <row r="280" spans="1:211" ht="15.75" customHeight="1" x14ac:dyDescent="0.25">
      <c r="A280" s="259"/>
      <c r="B280" s="83" t="s">
        <v>34</v>
      </c>
      <c r="C280" s="53" t="s">
        <v>2</v>
      </c>
      <c r="D280" s="41" t="s">
        <v>0</v>
      </c>
      <c r="E280" s="96" t="s">
        <v>0</v>
      </c>
      <c r="F280" s="40" t="s">
        <v>0</v>
      </c>
      <c r="G280" s="40" t="s">
        <v>0</v>
      </c>
      <c r="H280" s="68" t="s">
        <v>438</v>
      </c>
      <c r="I280" s="53" t="s">
        <v>442</v>
      </c>
      <c r="J280" s="53">
        <v>323</v>
      </c>
      <c r="K280" s="53" t="s">
        <v>0</v>
      </c>
      <c r="L280" s="53" t="s">
        <v>0</v>
      </c>
      <c r="M280" s="53" t="s">
        <v>0</v>
      </c>
      <c r="N280" s="53" t="s">
        <v>0</v>
      </c>
      <c r="O280" s="53" t="s">
        <v>0</v>
      </c>
      <c r="P280" s="71">
        <v>19232.5</v>
      </c>
      <c r="Q280" s="109" t="s">
        <v>525</v>
      </c>
      <c r="R280" s="109" t="s">
        <v>525</v>
      </c>
      <c r="S280" s="109" t="s">
        <v>525</v>
      </c>
      <c r="T280" s="109" t="s">
        <v>525</v>
      </c>
      <c r="U280" s="109" t="s">
        <v>525</v>
      </c>
      <c r="V280" s="109" t="s">
        <v>525</v>
      </c>
      <c r="W280" s="199">
        <f t="shared" si="52"/>
        <v>19232.5</v>
      </c>
    </row>
    <row r="281" spans="1:211" ht="15.75" customHeight="1" x14ac:dyDescent="0.25">
      <c r="A281" s="259"/>
      <c r="B281" s="83" t="s">
        <v>543</v>
      </c>
      <c r="C281" s="53" t="s">
        <v>2</v>
      </c>
      <c r="D281" s="41" t="s">
        <v>0</v>
      </c>
      <c r="E281" s="96" t="s">
        <v>0</v>
      </c>
      <c r="F281" s="40" t="s">
        <v>0</v>
      </c>
      <c r="G281" s="40" t="s">
        <v>0</v>
      </c>
      <c r="H281" s="68" t="s">
        <v>438</v>
      </c>
      <c r="I281" s="53" t="s">
        <v>442</v>
      </c>
      <c r="J281" s="53">
        <v>323</v>
      </c>
      <c r="K281" s="53" t="s">
        <v>0</v>
      </c>
      <c r="L281" s="53" t="s">
        <v>0</v>
      </c>
      <c r="M281" s="53" t="s">
        <v>0</v>
      </c>
      <c r="N281" s="53" t="s">
        <v>0</v>
      </c>
      <c r="O281" s="53" t="s">
        <v>0</v>
      </c>
      <c r="P281" s="71">
        <v>1012.2</v>
      </c>
      <c r="Q281" s="109" t="s">
        <v>525</v>
      </c>
      <c r="R281" s="109" t="s">
        <v>525</v>
      </c>
      <c r="S281" s="109" t="s">
        <v>525</v>
      </c>
      <c r="T281" s="109" t="s">
        <v>525</v>
      </c>
      <c r="U281" s="109" t="s">
        <v>525</v>
      </c>
      <c r="V281" s="109" t="s">
        <v>525</v>
      </c>
      <c r="W281" s="199">
        <f t="shared" si="52"/>
        <v>1012.2</v>
      </c>
    </row>
    <row r="282" spans="1:211" ht="15.75" customHeight="1" x14ac:dyDescent="0.25">
      <c r="A282" s="259"/>
      <c r="B282" s="83" t="s">
        <v>34</v>
      </c>
      <c r="C282" s="53" t="s">
        <v>2</v>
      </c>
      <c r="D282" s="41" t="s">
        <v>0</v>
      </c>
      <c r="E282" s="96" t="s">
        <v>0</v>
      </c>
      <c r="F282" s="40" t="s">
        <v>0</v>
      </c>
      <c r="G282" s="40" t="s">
        <v>0</v>
      </c>
      <c r="H282" s="68" t="s">
        <v>438</v>
      </c>
      <c r="I282" s="53" t="s">
        <v>442</v>
      </c>
      <c r="J282" s="53">
        <v>811</v>
      </c>
      <c r="K282" s="53" t="s">
        <v>0</v>
      </c>
      <c r="L282" s="53" t="s">
        <v>0</v>
      </c>
      <c r="M282" s="53" t="s">
        <v>0</v>
      </c>
      <c r="N282" s="53" t="s">
        <v>0</v>
      </c>
      <c r="O282" s="53" t="s">
        <v>0</v>
      </c>
      <c r="P282" s="71">
        <v>2097.1999999999998</v>
      </c>
      <c r="Q282" s="109" t="s">
        <v>525</v>
      </c>
      <c r="R282" s="109" t="s">
        <v>525</v>
      </c>
      <c r="S282" s="109" t="s">
        <v>525</v>
      </c>
      <c r="T282" s="109" t="s">
        <v>525</v>
      </c>
      <c r="U282" s="109" t="s">
        <v>525</v>
      </c>
      <c r="V282" s="109" t="s">
        <v>525</v>
      </c>
      <c r="W282" s="199">
        <f t="shared" si="52"/>
        <v>2097.1999999999998</v>
      </c>
    </row>
    <row r="283" spans="1:211" s="6" customFormat="1" ht="15.75" customHeight="1" x14ac:dyDescent="0.25">
      <c r="A283" s="262"/>
      <c r="B283" s="83" t="s">
        <v>29</v>
      </c>
      <c r="C283" s="53" t="s">
        <v>2</v>
      </c>
      <c r="D283" s="41" t="s">
        <v>0</v>
      </c>
      <c r="E283" s="96" t="s">
        <v>0</v>
      </c>
      <c r="F283" s="40" t="s">
        <v>0</v>
      </c>
      <c r="G283" s="40" t="s">
        <v>0</v>
      </c>
      <c r="H283" s="68" t="s">
        <v>438</v>
      </c>
      <c r="I283" s="53" t="s">
        <v>442</v>
      </c>
      <c r="J283" s="53">
        <v>811</v>
      </c>
      <c r="K283" s="53" t="s">
        <v>0</v>
      </c>
      <c r="L283" s="53" t="s">
        <v>0</v>
      </c>
      <c r="M283" s="53" t="s">
        <v>0</v>
      </c>
      <c r="N283" s="53" t="s">
        <v>0</v>
      </c>
      <c r="O283" s="53" t="s">
        <v>0</v>
      </c>
      <c r="P283" s="71">
        <v>110.3</v>
      </c>
      <c r="Q283" s="109" t="s">
        <v>525</v>
      </c>
      <c r="R283" s="109" t="s">
        <v>525</v>
      </c>
      <c r="S283" s="109" t="s">
        <v>525</v>
      </c>
      <c r="T283" s="109" t="s">
        <v>525</v>
      </c>
      <c r="U283" s="109" t="s">
        <v>525</v>
      </c>
      <c r="V283" s="109" t="s">
        <v>525</v>
      </c>
      <c r="W283" s="199">
        <f t="shared" si="52"/>
        <v>110.3</v>
      </c>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row>
    <row r="284" spans="1:211" s="6" customFormat="1" ht="65.25" customHeight="1" x14ac:dyDescent="0.25">
      <c r="A284" s="108" t="s">
        <v>550</v>
      </c>
      <c r="B284" s="52" t="s">
        <v>684</v>
      </c>
      <c r="C284" s="42" t="s">
        <v>60</v>
      </c>
      <c r="D284" s="41" t="s">
        <v>0</v>
      </c>
      <c r="E284" s="96" t="s">
        <v>33</v>
      </c>
      <c r="F284" s="40" t="s">
        <v>0</v>
      </c>
      <c r="G284" s="53" t="s">
        <v>0</v>
      </c>
      <c r="H284" s="53" t="s">
        <v>0</v>
      </c>
      <c r="I284" s="53" t="s">
        <v>0</v>
      </c>
      <c r="J284" s="53" t="s">
        <v>0</v>
      </c>
      <c r="K284" s="53" t="s">
        <v>0</v>
      </c>
      <c r="L284" s="53" t="s">
        <v>0</v>
      </c>
      <c r="M284" s="53" t="s">
        <v>0</v>
      </c>
      <c r="N284" s="53" t="s">
        <v>0</v>
      </c>
      <c r="O284" s="53" t="s">
        <v>0</v>
      </c>
      <c r="P284" s="53">
        <v>368</v>
      </c>
      <c r="Q284" s="53" t="s">
        <v>0</v>
      </c>
      <c r="R284" s="53" t="s">
        <v>0</v>
      </c>
      <c r="S284" s="53" t="s">
        <v>0</v>
      </c>
      <c r="T284" s="53" t="s">
        <v>0</v>
      </c>
      <c r="U284" s="53" t="s">
        <v>0</v>
      </c>
      <c r="V284" s="53" t="s">
        <v>0</v>
      </c>
      <c r="W284" s="202">
        <f>SUM(K284:V284)</f>
        <v>368</v>
      </c>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row>
    <row r="285" spans="1:211" s="6" customFormat="1" ht="56.45" customHeight="1" x14ac:dyDescent="0.25">
      <c r="A285" s="257" t="s">
        <v>542</v>
      </c>
      <c r="B285" s="39" t="s">
        <v>560</v>
      </c>
      <c r="C285" s="42" t="s">
        <v>60</v>
      </c>
      <c r="D285" s="41" t="s">
        <v>0</v>
      </c>
      <c r="E285" s="96" t="s">
        <v>33</v>
      </c>
      <c r="F285" s="42" t="s">
        <v>569</v>
      </c>
      <c r="G285" s="53" t="s">
        <v>0</v>
      </c>
      <c r="H285" s="53" t="s">
        <v>0</v>
      </c>
      <c r="I285" s="53" t="s">
        <v>0</v>
      </c>
      <c r="J285" s="53" t="s">
        <v>0</v>
      </c>
      <c r="K285" s="53" t="s">
        <v>0</v>
      </c>
      <c r="L285" s="53" t="s">
        <v>0</v>
      </c>
      <c r="M285" s="53" t="s">
        <v>0</v>
      </c>
      <c r="N285" s="53" t="s">
        <v>0</v>
      </c>
      <c r="O285" s="53" t="s">
        <v>0</v>
      </c>
      <c r="P285" s="53" t="s">
        <v>0</v>
      </c>
      <c r="Q285" s="53" t="s">
        <v>0</v>
      </c>
      <c r="R285" s="53" t="s">
        <v>0</v>
      </c>
      <c r="S285" s="53" t="s">
        <v>0</v>
      </c>
      <c r="T285" s="53" t="s">
        <v>0</v>
      </c>
      <c r="U285" s="53" t="s">
        <v>0</v>
      </c>
      <c r="V285" s="53" t="s">
        <v>0</v>
      </c>
      <c r="W285" s="172" t="s">
        <v>0</v>
      </c>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row>
    <row r="286" spans="1:211" s="6" customFormat="1" ht="17.25" customHeight="1" x14ac:dyDescent="0.25">
      <c r="A286" s="259"/>
      <c r="B286" s="83" t="s">
        <v>437</v>
      </c>
      <c r="C286" s="53" t="s">
        <v>2</v>
      </c>
      <c r="D286" s="41" t="s">
        <v>0</v>
      </c>
      <c r="E286" s="40" t="s">
        <v>0</v>
      </c>
      <c r="F286" s="40" t="s">
        <v>0</v>
      </c>
      <c r="G286" s="40" t="s">
        <v>0</v>
      </c>
      <c r="H286" s="68" t="s">
        <v>438</v>
      </c>
      <c r="I286" s="53" t="s">
        <v>0</v>
      </c>
      <c r="J286" s="53" t="s">
        <v>0</v>
      </c>
      <c r="K286" s="53" t="s">
        <v>0</v>
      </c>
      <c r="L286" s="53" t="s">
        <v>0</v>
      </c>
      <c r="M286" s="53" t="s">
        <v>0</v>
      </c>
      <c r="N286" s="53" t="s">
        <v>0</v>
      </c>
      <c r="O286" s="53" t="s">
        <v>0</v>
      </c>
      <c r="P286" s="53" t="s">
        <v>0</v>
      </c>
      <c r="Q286" s="71">
        <f t="shared" ref="Q286:V286" si="53">Q287+Q288</f>
        <v>11873</v>
      </c>
      <c r="R286" s="71">
        <f t="shared" si="53"/>
        <v>8.8000000000000007</v>
      </c>
      <c r="S286" s="71">
        <f t="shared" si="53"/>
        <v>0</v>
      </c>
      <c r="T286" s="69">
        <f t="shared" si="53"/>
        <v>0</v>
      </c>
      <c r="U286" s="69">
        <f t="shared" si="53"/>
        <v>0</v>
      </c>
      <c r="V286" s="69">
        <f t="shared" si="53"/>
        <v>0</v>
      </c>
      <c r="W286" s="199">
        <f>SUM(K286:V286)</f>
        <v>11881.8</v>
      </c>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row>
    <row r="287" spans="1:211" s="6" customFormat="1" ht="16.5" customHeight="1" x14ac:dyDescent="0.25">
      <c r="A287" s="259"/>
      <c r="B287" s="83" t="s">
        <v>29</v>
      </c>
      <c r="C287" s="53" t="s">
        <v>2</v>
      </c>
      <c r="D287" s="41" t="s">
        <v>0</v>
      </c>
      <c r="E287" s="98" t="s">
        <v>0</v>
      </c>
      <c r="F287" s="40" t="s">
        <v>0</v>
      </c>
      <c r="G287" s="40" t="s">
        <v>0</v>
      </c>
      <c r="H287" s="68" t="s">
        <v>438</v>
      </c>
      <c r="I287" s="53" t="s">
        <v>0</v>
      </c>
      <c r="J287" s="53" t="s">
        <v>0</v>
      </c>
      <c r="K287" s="53" t="s">
        <v>0</v>
      </c>
      <c r="L287" s="53" t="s">
        <v>0</v>
      </c>
      <c r="M287" s="53" t="s">
        <v>0</v>
      </c>
      <c r="N287" s="53" t="s">
        <v>0</v>
      </c>
      <c r="O287" s="53" t="s">
        <v>0</v>
      </c>
      <c r="P287" s="53" t="s">
        <v>0</v>
      </c>
      <c r="Q287" s="71">
        <f t="shared" ref="Q287:V287" si="54">Q289+Q290+Q291+Q292+Q293</f>
        <v>1938.3999999999999</v>
      </c>
      <c r="R287" s="71">
        <f t="shared" si="54"/>
        <v>8.8000000000000007</v>
      </c>
      <c r="S287" s="71">
        <f t="shared" si="54"/>
        <v>0</v>
      </c>
      <c r="T287" s="69">
        <f t="shared" si="54"/>
        <v>0</v>
      </c>
      <c r="U287" s="69">
        <f t="shared" si="54"/>
        <v>0</v>
      </c>
      <c r="V287" s="69">
        <f t="shared" si="54"/>
        <v>0</v>
      </c>
      <c r="W287" s="199">
        <f t="shared" ref="W287:W298" si="55">SUM(K287:V287)</f>
        <v>1947.1999999999998</v>
      </c>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c r="GW287" s="5"/>
      <c r="GX287" s="5"/>
      <c r="GY287" s="5"/>
      <c r="GZ287" s="5"/>
      <c r="HA287" s="5"/>
      <c r="HB287" s="5"/>
      <c r="HC287" s="5"/>
    </row>
    <row r="288" spans="1:211" s="6" customFormat="1" ht="17.25" customHeight="1" x14ac:dyDescent="0.25">
      <c r="A288" s="259"/>
      <c r="B288" s="83" t="s">
        <v>34</v>
      </c>
      <c r="C288" s="53" t="s">
        <v>2</v>
      </c>
      <c r="D288" s="41" t="s">
        <v>0</v>
      </c>
      <c r="E288" s="96" t="s">
        <v>0</v>
      </c>
      <c r="F288" s="40" t="s">
        <v>0</v>
      </c>
      <c r="G288" s="40" t="s">
        <v>0</v>
      </c>
      <c r="H288" s="68" t="s">
        <v>438</v>
      </c>
      <c r="I288" s="53" t="s">
        <v>0</v>
      </c>
      <c r="J288" s="53" t="s">
        <v>0</v>
      </c>
      <c r="K288" s="53" t="s">
        <v>0</v>
      </c>
      <c r="L288" s="53" t="s">
        <v>0</v>
      </c>
      <c r="M288" s="53" t="s">
        <v>0</v>
      </c>
      <c r="N288" s="53" t="s">
        <v>0</v>
      </c>
      <c r="O288" s="53" t="s">
        <v>0</v>
      </c>
      <c r="P288" s="53" t="s">
        <v>0</v>
      </c>
      <c r="Q288" s="71">
        <f t="shared" ref="Q288:V288" si="56">Q294+Q295+Q296+Q297+Q298</f>
        <v>9934.6</v>
      </c>
      <c r="R288" s="71">
        <f t="shared" si="56"/>
        <v>0</v>
      </c>
      <c r="S288" s="71">
        <f t="shared" si="56"/>
        <v>0</v>
      </c>
      <c r="T288" s="69">
        <f t="shared" si="56"/>
        <v>0</v>
      </c>
      <c r="U288" s="69">
        <f t="shared" si="56"/>
        <v>0</v>
      </c>
      <c r="V288" s="69">
        <f t="shared" si="56"/>
        <v>0</v>
      </c>
      <c r="W288" s="199">
        <f t="shared" si="55"/>
        <v>9934.6</v>
      </c>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row>
    <row r="289" spans="1:211" s="6" customFormat="1" ht="17.25" customHeight="1" x14ac:dyDescent="0.25">
      <c r="A289" s="259"/>
      <c r="B289" s="83" t="s">
        <v>29</v>
      </c>
      <c r="C289" s="53" t="s">
        <v>2</v>
      </c>
      <c r="D289" s="41" t="s">
        <v>0</v>
      </c>
      <c r="E289" s="96" t="s">
        <v>0</v>
      </c>
      <c r="F289" s="40" t="s">
        <v>0</v>
      </c>
      <c r="G289" s="40" t="s">
        <v>0</v>
      </c>
      <c r="H289" s="68" t="s">
        <v>438</v>
      </c>
      <c r="I289" s="53" t="s">
        <v>442</v>
      </c>
      <c r="J289" s="53">
        <v>244</v>
      </c>
      <c r="K289" s="53" t="s">
        <v>0</v>
      </c>
      <c r="L289" s="53" t="s">
        <v>0</v>
      </c>
      <c r="M289" s="53" t="s">
        <v>0</v>
      </c>
      <c r="N289" s="53" t="s">
        <v>0</v>
      </c>
      <c r="O289" s="53" t="s">
        <v>0</v>
      </c>
      <c r="P289" s="53" t="s">
        <v>0</v>
      </c>
      <c r="Q289" s="71">
        <v>14.1</v>
      </c>
      <c r="R289" s="71">
        <v>0</v>
      </c>
      <c r="S289" s="53">
        <v>0</v>
      </c>
      <c r="T289" s="53">
        <v>0</v>
      </c>
      <c r="U289" s="53">
        <v>0</v>
      </c>
      <c r="V289" s="53">
        <v>0</v>
      </c>
      <c r="W289" s="199">
        <f t="shared" si="55"/>
        <v>14.1</v>
      </c>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c r="GW289" s="5"/>
      <c r="GX289" s="5"/>
      <c r="GY289" s="5"/>
      <c r="GZ289" s="5"/>
      <c r="HA289" s="5"/>
      <c r="HB289" s="5"/>
      <c r="HC289" s="5"/>
    </row>
    <row r="290" spans="1:211" s="6" customFormat="1" ht="19.5" customHeight="1" x14ac:dyDescent="0.25">
      <c r="A290" s="259"/>
      <c r="B290" s="83" t="s">
        <v>29</v>
      </c>
      <c r="C290" s="53" t="s">
        <v>2</v>
      </c>
      <c r="D290" s="41" t="s">
        <v>0</v>
      </c>
      <c r="E290" s="96" t="s">
        <v>0</v>
      </c>
      <c r="F290" s="40" t="s">
        <v>0</v>
      </c>
      <c r="G290" s="40" t="s">
        <v>0</v>
      </c>
      <c r="H290" s="68" t="s">
        <v>438</v>
      </c>
      <c r="I290" s="53" t="s">
        <v>442</v>
      </c>
      <c r="J290" s="53">
        <v>323</v>
      </c>
      <c r="K290" s="53" t="s">
        <v>0</v>
      </c>
      <c r="L290" s="53" t="s">
        <v>0</v>
      </c>
      <c r="M290" s="53" t="s">
        <v>0</v>
      </c>
      <c r="N290" s="53" t="s">
        <v>0</v>
      </c>
      <c r="O290" s="53" t="s">
        <v>0</v>
      </c>
      <c r="P290" s="53" t="s">
        <v>0</v>
      </c>
      <c r="Q290" s="71">
        <f>1735.7+163.6</f>
        <v>1899.3</v>
      </c>
      <c r="R290" s="53">
        <v>8.8000000000000007</v>
      </c>
      <c r="S290" s="53">
        <v>0</v>
      </c>
      <c r="T290" s="53">
        <v>0</v>
      </c>
      <c r="U290" s="53">
        <v>0</v>
      </c>
      <c r="V290" s="53">
        <v>0</v>
      </c>
      <c r="W290" s="199">
        <f t="shared" si="55"/>
        <v>1908.1</v>
      </c>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c r="GU290" s="5"/>
      <c r="GV290" s="5"/>
      <c r="GW290" s="5"/>
      <c r="GX290" s="5"/>
      <c r="GY290" s="5"/>
      <c r="GZ290" s="5"/>
      <c r="HA290" s="5"/>
      <c r="HB290" s="5"/>
      <c r="HC290" s="5"/>
    </row>
    <row r="291" spans="1:211" s="6" customFormat="1" ht="19.5" customHeight="1" x14ac:dyDescent="0.25">
      <c r="A291" s="259"/>
      <c r="B291" s="83" t="s">
        <v>29</v>
      </c>
      <c r="C291" s="53" t="s">
        <v>2</v>
      </c>
      <c r="D291" s="41" t="s">
        <v>0</v>
      </c>
      <c r="E291" s="96" t="s">
        <v>0</v>
      </c>
      <c r="F291" s="40" t="s">
        <v>0</v>
      </c>
      <c r="G291" s="40" t="s">
        <v>0</v>
      </c>
      <c r="H291" s="68" t="s">
        <v>438</v>
      </c>
      <c r="I291" s="53" t="s">
        <v>442</v>
      </c>
      <c r="J291" s="53">
        <v>321</v>
      </c>
      <c r="K291" s="53" t="s">
        <v>0</v>
      </c>
      <c r="L291" s="53" t="s">
        <v>0</v>
      </c>
      <c r="M291" s="53" t="s">
        <v>0</v>
      </c>
      <c r="N291" s="53" t="s">
        <v>0</v>
      </c>
      <c r="O291" s="53" t="s">
        <v>0</v>
      </c>
      <c r="P291" s="53" t="s">
        <v>0</v>
      </c>
      <c r="Q291" s="71">
        <v>0.2</v>
      </c>
      <c r="R291" s="53">
        <v>0</v>
      </c>
      <c r="S291" s="53">
        <v>0</v>
      </c>
      <c r="T291" s="53">
        <v>0</v>
      </c>
      <c r="U291" s="53">
        <v>0</v>
      </c>
      <c r="V291" s="53">
        <v>0</v>
      </c>
      <c r="W291" s="199">
        <f t="shared" si="55"/>
        <v>0.2</v>
      </c>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c r="GB291" s="5"/>
      <c r="GC291" s="5"/>
      <c r="GD291" s="5"/>
      <c r="GE291" s="5"/>
      <c r="GF291" s="5"/>
      <c r="GG291" s="5"/>
      <c r="GH291" s="5"/>
      <c r="GI291" s="5"/>
      <c r="GJ291" s="5"/>
      <c r="GK291" s="5"/>
      <c r="GL291" s="5"/>
      <c r="GM291" s="5"/>
      <c r="GN291" s="5"/>
      <c r="GO291" s="5"/>
      <c r="GP291" s="5"/>
      <c r="GQ291" s="5"/>
      <c r="GR291" s="5"/>
      <c r="GS291" s="5"/>
      <c r="GT291" s="5"/>
      <c r="GU291" s="5"/>
      <c r="GV291" s="5"/>
      <c r="GW291" s="5"/>
      <c r="GX291" s="5"/>
      <c r="GY291" s="5"/>
      <c r="GZ291" s="5"/>
      <c r="HA291" s="5"/>
      <c r="HB291" s="5"/>
      <c r="HC291" s="5"/>
    </row>
    <row r="292" spans="1:211" s="6" customFormat="1" ht="19.5" customHeight="1" x14ac:dyDescent="0.25">
      <c r="A292" s="259"/>
      <c r="B292" s="83" t="s">
        <v>29</v>
      </c>
      <c r="C292" s="53" t="s">
        <v>2</v>
      </c>
      <c r="D292" s="41" t="s">
        <v>0</v>
      </c>
      <c r="E292" s="96" t="s">
        <v>0</v>
      </c>
      <c r="F292" s="40" t="s">
        <v>0</v>
      </c>
      <c r="G292" s="40" t="s">
        <v>0</v>
      </c>
      <c r="H292" s="68" t="s">
        <v>438</v>
      </c>
      <c r="I292" s="53" t="s">
        <v>442</v>
      </c>
      <c r="J292" s="53">
        <v>340</v>
      </c>
      <c r="K292" s="53" t="s">
        <v>0</v>
      </c>
      <c r="L292" s="53" t="s">
        <v>0</v>
      </c>
      <c r="M292" s="53" t="s">
        <v>0</v>
      </c>
      <c r="N292" s="53" t="s">
        <v>0</v>
      </c>
      <c r="O292" s="53" t="s">
        <v>0</v>
      </c>
      <c r="P292" s="53" t="s">
        <v>0</v>
      </c>
      <c r="Q292" s="71">
        <v>24.8</v>
      </c>
      <c r="R292" s="53">
        <v>0</v>
      </c>
      <c r="S292" s="53">
        <v>0</v>
      </c>
      <c r="T292" s="53">
        <v>0</v>
      </c>
      <c r="U292" s="53">
        <v>0</v>
      </c>
      <c r="V292" s="53">
        <v>0</v>
      </c>
      <c r="W292" s="199">
        <f t="shared" si="55"/>
        <v>24.8</v>
      </c>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c r="GB292" s="5"/>
      <c r="GC292" s="5"/>
      <c r="GD292" s="5"/>
      <c r="GE292" s="5"/>
      <c r="GF292" s="5"/>
      <c r="GG292" s="5"/>
      <c r="GH292" s="5"/>
      <c r="GI292" s="5"/>
      <c r="GJ292" s="5"/>
      <c r="GK292" s="5"/>
      <c r="GL292" s="5"/>
      <c r="GM292" s="5"/>
      <c r="GN292" s="5"/>
      <c r="GO292" s="5"/>
      <c r="GP292" s="5"/>
      <c r="GQ292" s="5"/>
      <c r="GR292" s="5"/>
      <c r="GS292" s="5"/>
      <c r="GT292" s="5"/>
      <c r="GU292" s="5"/>
      <c r="GV292" s="5"/>
      <c r="GW292" s="5"/>
      <c r="GX292" s="5"/>
      <c r="GY292" s="5"/>
      <c r="GZ292" s="5"/>
      <c r="HA292" s="5"/>
      <c r="HB292" s="5"/>
      <c r="HC292" s="5"/>
    </row>
    <row r="293" spans="1:211" s="6" customFormat="1" ht="19.5" customHeight="1" x14ac:dyDescent="0.25">
      <c r="A293" s="259"/>
      <c r="B293" s="83" t="s">
        <v>34</v>
      </c>
      <c r="C293" s="53" t="s">
        <v>2</v>
      </c>
      <c r="D293" s="41" t="s">
        <v>0</v>
      </c>
      <c r="E293" s="96" t="s">
        <v>0</v>
      </c>
      <c r="F293" s="40" t="s">
        <v>0</v>
      </c>
      <c r="G293" s="40" t="s">
        <v>0</v>
      </c>
      <c r="H293" s="68" t="s">
        <v>438</v>
      </c>
      <c r="I293" s="53" t="s">
        <v>442</v>
      </c>
      <c r="J293" s="53">
        <v>811</v>
      </c>
      <c r="K293" s="53" t="s">
        <v>0</v>
      </c>
      <c r="L293" s="53" t="s">
        <v>0</v>
      </c>
      <c r="M293" s="53" t="s">
        <v>0</v>
      </c>
      <c r="N293" s="53" t="s">
        <v>0</v>
      </c>
      <c r="O293" s="53" t="s">
        <v>0</v>
      </c>
      <c r="P293" s="53" t="s">
        <v>0</v>
      </c>
      <c r="Q293" s="71">
        <v>0</v>
      </c>
      <c r="R293" s="53">
        <v>0</v>
      </c>
      <c r="S293" s="53">
        <v>0</v>
      </c>
      <c r="T293" s="53">
        <v>0</v>
      </c>
      <c r="U293" s="53">
        <v>0</v>
      </c>
      <c r="V293" s="53">
        <v>0</v>
      </c>
      <c r="W293" s="199">
        <f t="shared" si="55"/>
        <v>0</v>
      </c>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c r="GB293" s="5"/>
      <c r="GC293" s="5"/>
      <c r="GD293" s="5"/>
      <c r="GE293" s="5"/>
      <c r="GF293" s="5"/>
      <c r="GG293" s="5"/>
      <c r="GH293" s="5"/>
      <c r="GI293" s="5"/>
      <c r="GJ293" s="5"/>
      <c r="GK293" s="5"/>
      <c r="GL293" s="5"/>
      <c r="GM293" s="5"/>
      <c r="GN293" s="5"/>
      <c r="GO293" s="5"/>
      <c r="GP293" s="5"/>
      <c r="GQ293" s="5"/>
      <c r="GR293" s="5"/>
      <c r="GS293" s="5"/>
      <c r="GT293" s="5"/>
      <c r="GU293" s="5"/>
      <c r="GV293" s="5"/>
      <c r="GW293" s="5"/>
      <c r="GX293" s="5"/>
      <c r="GY293" s="5"/>
      <c r="GZ293" s="5"/>
      <c r="HA293" s="5"/>
      <c r="HB293" s="5"/>
      <c r="HC293" s="5"/>
    </row>
    <row r="294" spans="1:211" s="6" customFormat="1" ht="19.5" customHeight="1" x14ac:dyDescent="0.25">
      <c r="A294" s="259"/>
      <c r="B294" s="83" t="s">
        <v>34</v>
      </c>
      <c r="C294" s="53" t="s">
        <v>2</v>
      </c>
      <c r="D294" s="41" t="s">
        <v>0</v>
      </c>
      <c r="E294" s="96" t="s">
        <v>0</v>
      </c>
      <c r="F294" s="40" t="s">
        <v>0</v>
      </c>
      <c r="G294" s="40" t="s">
        <v>0</v>
      </c>
      <c r="H294" s="68" t="s">
        <v>438</v>
      </c>
      <c r="I294" s="53" t="s">
        <v>442</v>
      </c>
      <c r="J294" s="53">
        <v>244</v>
      </c>
      <c r="K294" s="53" t="s">
        <v>0</v>
      </c>
      <c r="L294" s="53" t="s">
        <v>0</v>
      </c>
      <c r="M294" s="53" t="s">
        <v>0</v>
      </c>
      <c r="N294" s="53" t="s">
        <v>0</v>
      </c>
      <c r="O294" s="53" t="s">
        <v>0</v>
      </c>
      <c r="P294" s="53" t="s">
        <v>0</v>
      </c>
      <c r="Q294" s="71">
        <v>691.1</v>
      </c>
      <c r="R294" s="53">
        <v>0</v>
      </c>
      <c r="S294" s="53">
        <v>0</v>
      </c>
      <c r="T294" s="53">
        <v>0</v>
      </c>
      <c r="U294" s="53">
        <v>0</v>
      </c>
      <c r="V294" s="53">
        <v>0</v>
      </c>
      <c r="W294" s="199">
        <f t="shared" si="55"/>
        <v>691.1</v>
      </c>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c r="GB294" s="5"/>
      <c r="GC294" s="5"/>
      <c r="GD294" s="5"/>
      <c r="GE294" s="5"/>
      <c r="GF294" s="5"/>
      <c r="GG294" s="5"/>
      <c r="GH294" s="5"/>
      <c r="GI294" s="5"/>
      <c r="GJ294" s="5"/>
      <c r="GK294" s="5"/>
      <c r="GL294" s="5"/>
      <c r="GM294" s="5"/>
      <c r="GN294" s="5"/>
      <c r="GO294" s="5"/>
      <c r="GP294" s="5"/>
      <c r="GQ294" s="5"/>
      <c r="GR294" s="5"/>
      <c r="GS294" s="5"/>
      <c r="GT294" s="5"/>
      <c r="GU294" s="5"/>
      <c r="GV294" s="5"/>
      <c r="GW294" s="5"/>
      <c r="GX294" s="5"/>
      <c r="GY294" s="5"/>
      <c r="GZ294" s="5"/>
      <c r="HA294" s="5"/>
      <c r="HB294" s="5"/>
      <c r="HC294" s="5"/>
    </row>
    <row r="295" spans="1:211" s="6" customFormat="1" ht="19.5" customHeight="1" x14ac:dyDescent="0.25">
      <c r="A295" s="259"/>
      <c r="B295" s="83" t="s">
        <v>34</v>
      </c>
      <c r="C295" s="53" t="s">
        <v>2</v>
      </c>
      <c r="D295" s="41" t="s">
        <v>0</v>
      </c>
      <c r="E295" s="96" t="s">
        <v>0</v>
      </c>
      <c r="F295" s="40" t="s">
        <v>0</v>
      </c>
      <c r="G295" s="40" t="s">
        <v>0</v>
      </c>
      <c r="H295" s="68" t="s">
        <v>438</v>
      </c>
      <c r="I295" s="53" t="s">
        <v>442</v>
      </c>
      <c r="J295" s="53">
        <v>323</v>
      </c>
      <c r="K295" s="53" t="s">
        <v>0</v>
      </c>
      <c r="L295" s="53" t="s">
        <v>0</v>
      </c>
      <c r="M295" s="53" t="s">
        <v>0</v>
      </c>
      <c r="N295" s="53" t="s">
        <v>0</v>
      </c>
      <c r="O295" s="53" t="s">
        <v>0</v>
      </c>
      <c r="P295" s="53" t="s">
        <v>0</v>
      </c>
      <c r="Q295" s="71">
        <v>8016.1</v>
      </c>
      <c r="R295" s="53">
        <v>0</v>
      </c>
      <c r="S295" s="53">
        <v>0</v>
      </c>
      <c r="T295" s="53">
        <v>0</v>
      </c>
      <c r="U295" s="53">
        <v>0</v>
      </c>
      <c r="V295" s="53">
        <v>0</v>
      </c>
      <c r="W295" s="199">
        <f t="shared" si="55"/>
        <v>8016.1</v>
      </c>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c r="GB295" s="5"/>
      <c r="GC295" s="5"/>
      <c r="GD295" s="5"/>
      <c r="GE295" s="5"/>
      <c r="GF295" s="5"/>
      <c r="GG295" s="5"/>
      <c r="GH295" s="5"/>
      <c r="GI295" s="5"/>
      <c r="GJ295" s="5"/>
      <c r="GK295" s="5"/>
      <c r="GL295" s="5"/>
      <c r="GM295" s="5"/>
      <c r="GN295" s="5"/>
      <c r="GO295" s="5"/>
      <c r="GP295" s="5"/>
      <c r="GQ295" s="5"/>
      <c r="GR295" s="5"/>
      <c r="GS295" s="5"/>
      <c r="GT295" s="5"/>
      <c r="GU295" s="5"/>
      <c r="GV295" s="5"/>
      <c r="GW295" s="5"/>
      <c r="GX295" s="5"/>
      <c r="GY295" s="5"/>
      <c r="GZ295" s="5"/>
      <c r="HA295" s="5"/>
      <c r="HB295" s="5"/>
      <c r="HC295" s="5"/>
    </row>
    <row r="296" spans="1:211" s="6" customFormat="1" ht="19.5" customHeight="1" x14ac:dyDescent="0.25">
      <c r="A296" s="259"/>
      <c r="B296" s="83" t="s">
        <v>34</v>
      </c>
      <c r="C296" s="53" t="s">
        <v>2</v>
      </c>
      <c r="D296" s="41" t="s">
        <v>0</v>
      </c>
      <c r="E296" s="96" t="s">
        <v>0</v>
      </c>
      <c r="F296" s="40" t="s">
        <v>0</v>
      </c>
      <c r="G296" s="40" t="s">
        <v>0</v>
      </c>
      <c r="H296" s="68" t="s">
        <v>438</v>
      </c>
      <c r="I296" s="53" t="s">
        <v>442</v>
      </c>
      <c r="J296" s="53">
        <v>321</v>
      </c>
      <c r="K296" s="53" t="s">
        <v>0</v>
      </c>
      <c r="L296" s="53" t="s">
        <v>0</v>
      </c>
      <c r="M296" s="53" t="s">
        <v>0</v>
      </c>
      <c r="N296" s="53" t="s">
        <v>0</v>
      </c>
      <c r="O296" s="53" t="s">
        <v>0</v>
      </c>
      <c r="P296" s="53" t="s">
        <v>0</v>
      </c>
      <c r="Q296" s="71">
        <v>10.3</v>
      </c>
      <c r="R296" s="53">
        <v>0</v>
      </c>
      <c r="S296" s="53">
        <v>0</v>
      </c>
      <c r="T296" s="53">
        <v>0</v>
      </c>
      <c r="U296" s="53">
        <v>0</v>
      </c>
      <c r="V296" s="53">
        <v>0</v>
      </c>
      <c r="W296" s="199">
        <f t="shared" si="55"/>
        <v>10.3</v>
      </c>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c r="GB296" s="5"/>
      <c r="GC296" s="5"/>
      <c r="GD296" s="5"/>
      <c r="GE296" s="5"/>
      <c r="GF296" s="5"/>
      <c r="GG296" s="5"/>
      <c r="GH296" s="5"/>
      <c r="GI296" s="5"/>
      <c r="GJ296" s="5"/>
      <c r="GK296" s="5"/>
      <c r="GL296" s="5"/>
      <c r="GM296" s="5"/>
      <c r="GN296" s="5"/>
      <c r="GO296" s="5"/>
      <c r="GP296" s="5"/>
      <c r="GQ296" s="5"/>
      <c r="GR296" s="5"/>
      <c r="GS296" s="5"/>
      <c r="GT296" s="5"/>
      <c r="GU296" s="5"/>
      <c r="GV296" s="5"/>
      <c r="GW296" s="5"/>
      <c r="GX296" s="5"/>
      <c r="GY296" s="5"/>
      <c r="GZ296" s="5"/>
      <c r="HA296" s="5"/>
      <c r="HB296" s="5"/>
      <c r="HC296" s="5"/>
    </row>
    <row r="297" spans="1:211" s="6" customFormat="1" ht="19.5" customHeight="1" x14ac:dyDescent="0.25">
      <c r="A297" s="262"/>
      <c r="B297" s="83" t="s">
        <v>34</v>
      </c>
      <c r="C297" s="53" t="s">
        <v>2</v>
      </c>
      <c r="D297" s="41" t="s">
        <v>0</v>
      </c>
      <c r="E297" s="96" t="s">
        <v>0</v>
      </c>
      <c r="F297" s="40" t="s">
        <v>0</v>
      </c>
      <c r="G297" s="40" t="s">
        <v>0</v>
      </c>
      <c r="H297" s="68" t="s">
        <v>438</v>
      </c>
      <c r="I297" s="53" t="s">
        <v>442</v>
      </c>
      <c r="J297" s="53">
        <v>340</v>
      </c>
      <c r="K297" s="53" t="s">
        <v>0</v>
      </c>
      <c r="L297" s="53" t="s">
        <v>0</v>
      </c>
      <c r="M297" s="53" t="s">
        <v>0</v>
      </c>
      <c r="N297" s="53" t="s">
        <v>0</v>
      </c>
      <c r="O297" s="53" t="s">
        <v>0</v>
      </c>
      <c r="P297" s="53" t="s">
        <v>0</v>
      </c>
      <c r="Q297" s="71">
        <v>1217.0999999999999</v>
      </c>
      <c r="R297" s="53">
        <v>0</v>
      </c>
      <c r="S297" s="53">
        <v>0</v>
      </c>
      <c r="T297" s="53">
        <v>0</v>
      </c>
      <c r="U297" s="53">
        <v>0</v>
      </c>
      <c r="V297" s="53">
        <v>0</v>
      </c>
      <c r="W297" s="199">
        <f t="shared" si="55"/>
        <v>1217.0999999999999</v>
      </c>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c r="GB297" s="5"/>
      <c r="GC297" s="5"/>
      <c r="GD297" s="5"/>
      <c r="GE297" s="5"/>
      <c r="GF297" s="5"/>
      <c r="GG297" s="5"/>
      <c r="GH297" s="5"/>
      <c r="GI297" s="5"/>
      <c r="GJ297" s="5"/>
      <c r="GK297" s="5"/>
      <c r="GL297" s="5"/>
      <c r="GM297" s="5"/>
      <c r="GN297" s="5"/>
      <c r="GO297" s="5"/>
      <c r="GP297" s="5"/>
      <c r="GQ297" s="5"/>
      <c r="GR297" s="5"/>
      <c r="GS297" s="5"/>
      <c r="GT297" s="5"/>
      <c r="GU297" s="5"/>
      <c r="GV297" s="5"/>
      <c r="GW297" s="5"/>
      <c r="GX297" s="5"/>
      <c r="GY297" s="5"/>
      <c r="GZ297" s="5"/>
      <c r="HA297" s="5"/>
      <c r="HB297" s="5"/>
      <c r="HC297" s="5"/>
    </row>
    <row r="298" spans="1:211" s="6" customFormat="1" ht="19.5" customHeight="1" x14ac:dyDescent="0.25">
      <c r="A298" s="110"/>
      <c r="B298" s="83" t="s">
        <v>34</v>
      </c>
      <c r="C298" s="53" t="s">
        <v>2</v>
      </c>
      <c r="D298" s="41" t="s">
        <v>0</v>
      </c>
      <c r="E298" s="96" t="s">
        <v>0</v>
      </c>
      <c r="F298" s="40" t="s">
        <v>0</v>
      </c>
      <c r="G298" s="40" t="s">
        <v>0</v>
      </c>
      <c r="H298" s="68" t="s">
        <v>438</v>
      </c>
      <c r="I298" s="53" t="s">
        <v>442</v>
      </c>
      <c r="J298" s="53">
        <v>811</v>
      </c>
      <c r="K298" s="53" t="s">
        <v>0</v>
      </c>
      <c r="L298" s="53" t="s">
        <v>0</v>
      </c>
      <c r="M298" s="53" t="s">
        <v>0</v>
      </c>
      <c r="N298" s="53" t="s">
        <v>0</v>
      </c>
      <c r="O298" s="53" t="s">
        <v>0</v>
      </c>
      <c r="P298" s="53" t="s">
        <v>0</v>
      </c>
      <c r="Q298" s="71">
        <v>0</v>
      </c>
      <c r="R298" s="53">
        <v>0</v>
      </c>
      <c r="S298" s="53">
        <v>0</v>
      </c>
      <c r="T298" s="53">
        <v>0</v>
      </c>
      <c r="U298" s="53">
        <v>0</v>
      </c>
      <c r="V298" s="53">
        <v>0</v>
      </c>
      <c r="W298" s="199">
        <f t="shared" si="55"/>
        <v>0</v>
      </c>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c r="GB298" s="5"/>
      <c r="GC298" s="5"/>
      <c r="GD298" s="5"/>
      <c r="GE298" s="5"/>
      <c r="GF298" s="5"/>
      <c r="GG298" s="5"/>
      <c r="GH298" s="5"/>
      <c r="GI298" s="5"/>
      <c r="GJ298" s="5"/>
      <c r="GK298" s="5"/>
      <c r="GL298" s="5"/>
      <c r="GM298" s="5"/>
      <c r="GN298" s="5"/>
      <c r="GO298" s="5"/>
      <c r="GP298" s="5"/>
      <c r="GQ298" s="5"/>
      <c r="GR298" s="5"/>
      <c r="GS298" s="5"/>
      <c r="GT298" s="5"/>
      <c r="GU298" s="5"/>
      <c r="GV298" s="5"/>
      <c r="GW298" s="5"/>
      <c r="GX298" s="5"/>
      <c r="GY298" s="5"/>
      <c r="GZ298" s="5"/>
      <c r="HA298" s="5"/>
      <c r="HB298" s="5"/>
      <c r="HC298" s="5"/>
    </row>
    <row r="299" spans="1:211" s="6" customFormat="1" ht="69" customHeight="1" x14ac:dyDescent="0.25">
      <c r="A299" s="108" t="s">
        <v>551</v>
      </c>
      <c r="B299" s="39" t="s">
        <v>592</v>
      </c>
      <c r="C299" s="53" t="s">
        <v>2</v>
      </c>
      <c r="D299" s="41" t="s">
        <v>0</v>
      </c>
      <c r="E299" s="96" t="s">
        <v>0</v>
      </c>
      <c r="F299" s="40" t="s">
        <v>0</v>
      </c>
      <c r="G299" s="40" t="s">
        <v>0</v>
      </c>
      <c r="H299" s="68" t="s">
        <v>438</v>
      </c>
      <c r="I299" s="53" t="s">
        <v>0</v>
      </c>
      <c r="J299" s="53" t="s">
        <v>0</v>
      </c>
      <c r="K299" s="53" t="s">
        <v>0</v>
      </c>
      <c r="L299" s="53" t="s">
        <v>0</v>
      </c>
      <c r="M299" s="53" t="s">
        <v>0</v>
      </c>
      <c r="N299" s="53" t="s">
        <v>0</v>
      </c>
      <c r="O299" s="53" t="s">
        <v>0</v>
      </c>
      <c r="P299" s="53" t="s">
        <v>0</v>
      </c>
      <c r="Q299" s="59">
        <v>702</v>
      </c>
      <c r="R299" s="53" t="s">
        <v>0</v>
      </c>
      <c r="S299" s="53" t="s">
        <v>0</v>
      </c>
      <c r="T299" s="53" t="s">
        <v>0</v>
      </c>
      <c r="U299" s="53" t="s">
        <v>0</v>
      </c>
      <c r="V299" s="53" t="s">
        <v>0</v>
      </c>
      <c r="W299" s="202">
        <f>SUM(K299:V299)</f>
        <v>702</v>
      </c>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c r="GU299" s="5"/>
      <c r="GV299" s="5"/>
      <c r="GW299" s="5"/>
      <c r="GX299" s="5"/>
      <c r="GY299" s="5"/>
      <c r="GZ299" s="5"/>
      <c r="HA299" s="5"/>
      <c r="HB299" s="5"/>
      <c r="HC299" s="5"/>
    </row>
    <row r="300" spans="1:211" s="6" customFormat="1" ht="62.25" customHeight="1" x14ac:dyDescent="0.25">
      <c r="A300" s="257" t="s">
        <v>475</v>
      </c>
      <c r="B300" s="65" t="s">
        <v>732</v>
      </c>
      <c r="C300" s="42" t="s">
        <v>0</v>
      </c>
      <c r="D300" s="41" t="s">
        <v>0</v>
      </c>
      <c r="E300" s="96" t="s">
        <v>0</v>
      </c>
      <c r="F300" s="42" t="s">
        <v>569</v>
      </c>
      <c r="G300" s="40" t="s">
        <v>250</v>
      </c>
      <c r="H300" s="53" t="s">
        <v>0</v>
      </c>
      <c r="I300" s="53" t="s">
        <v>0</v>
      </c>
      <c r="J300" s="53" t="s">
        <v>0</v>
      </c>
      <c r="K300" s="53" t="s">
        <v>0</v>
      </c>
      <c r="L300" s="53" t="s">
        <v>0</v>
      </c>
      <c r="M300" s="53" t="s">
        <v>0</v>
      </c>
      <c r="N300" s="53" t="s">
        <v>0</v>
      </c>
      <c r="O300" s="53" t="s">
        <v>0</v>
      </c>
      <c r="P300" s="53" t="s">
        <v>0</v>
      </c>
      <c r="Q300" s="53" t="s">
        <v>0</v>
      </c>
      <c r="R300" s="53" t="s">
        <v>0</v>
      </c>
      <c r="S300" s="53" t="s">
        <v>0</v>
      </c>
      <c r="T300" s="53" t="s">
        <v>0</v>
      </c>
      <c r="U300" s="53" t="s">
        <v>0</v>
      </c>
      <c r="V300" s="53" t="s">
        <v>0</v>
      </c>
      <c r="W300" s="172" t="s">
        <v>0</v>
      </c>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c r="GU300" s="5"/>
      <c r="GV300" s="5"/>
      <c r="GW300" s="5"/>
      <c r="GX300" s="5"/>
      <c r="GY300" s="5"/>
      <c r="GZ300" s="5"/>
      <c r="HA300" s="5"/>
      <c r="HB300" s="5"/>
      <c r="HC300" s="5"/>
    </row>
    <row r="301" spans="1:211" s="6" customFormat="1" ht="15.75" customHeight="1" x14ac:dyDescent="0.25">
      <c r="A301" s="259"/>
      <c r="B301" s="83" t="s">
        <v>437</v>
      </c>
      <c r="C301" s="53" t="s">
        <v>2</v>
      </c>
      <c r="D301" s="41" t="s">
        <v>0</v>
      </c>
      <c r="E301" s="40" t="s">
        <v>0</v>
      </c>
      <c r="F301" s="40" t="s">
        <v>0</v>
      </c>
      <c r="G301" s="40" t="s">
        <v>0</v>
      </c>
      <c r="H301" s="68" t="s">
        <v>438</v>
      </c>
      <c r="I301" s="40" t="s">
        <v>0</v>
      </c>
      <c r="J301" s="40" t="s">
        <v>0</v>
      </c>
      <c r="K301" s="53" t="s">
        <v>0</v>
      </c>
      <c r="L301" s="53" t="s">
        <v>0</v>
      </c>
      <c r="M301" s="53" t="s">
        <v>0</v>
      </c>
      <c r="N301" s="53" t="s">
        <v>0</v>
      </c>
      <c r="O301" s="53" t="s">
        <v>0</v>
      </c>
      <c r="P301" s="53" t="s">
        <v>0</v>
      </c>
      <c r="Q301" s="53" t="s">
        <v>0</v>
      </c>
      <c r="R301" s="53" t="s">
        <v>0</v>
      </c>
      <c r="S301" s="53" t="s">
        <v>0</v>
      </c>
      <c r="T301" s="58">
        <f>T303</f>
        <v>0</v>
      </c>
      <c r="U301" s="53" t="s">
        <v>0</v>
      </c>
      <c r="V301" s="53" t="s">
        <v>0</v>
      </c>
      <c r="W301" s="185" t="str">
        <f>W303</f>
        <v>Х</v>
      </c>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c r="FM301" s="5"/>
      <c r="FN301" s="5"/>
      <c r="FO301" s="5"/>
      <c r="FP301" s="5"/>
      <c r="FQ301" s="5"/>
      <c r="FR301" s="5"/>
      <c r="FS301" s="5"/>
      <c r="FT301" s="5"/>
      <c r="FU301" s="5"/>
      <c r="FV301" s="5"/>
      <c r="FW301" s="5"/>
      <c r="FX301" s="5"/>
      <c r="FY301" s="5"/>
      <c r="FZ301" s="5"/>
      <c r="GA301" s="5"/>
      <c r="GB301" s="5"/>
      <c r="GC301" s="5"/>
      <c r="GD301" s="5"/>
      <c r="GE301" s="5"/>
      <c r="GF301" s="5"/>
      <c r="GG301" s="5"/>
      <c r="GH301" s="5"/>
      <c r="GI301" s="5"/>
      <c r="GJ301" s="5"/>
      <c r="GK301" s="5"/>
      <c r="GL301" s="5"/>
      <c r="GM301" s="5"/>
      <c r="GN301" s="5"/>
      <c r="GO301" s="5"/>
      <c r="GP301" s="5"/>
      <c r="GQ301" s="5"/>
      <c r="GR301" s="5"/>
      <c r="GS301" s="5"/>
      <c r="GT301" s="5"/>
      <c r="GU301" s="5"/>
      <c r="GV301" s="5"/>
      <c r="GW301" s="5"/>
      <c r="GX301" s="5"/>
      <c r="GY301" s="5"/>
      <c r="GZ301" s="5"/>
      <c r="HA301" s="5"/>
      <c r="HB301" s="5"/>
      <c r="HC301" s="5"/>
    </row>
    <row r="302" spans="1:211" s="6" customFormat="1" ht="17.25" customHeight="1" x14ac:dyDescent="0.25">
      <c r="A302" s="259"/>
      <c r="B302" s="83" t="s">
        <v>29</v>
      </c>
      <c r="C302" s="53" t="s">
        <v>2</v>
      </c>
      <c r="D302" s="41" t="s">
        <v>0</v>
      </c>
      <c r="E302" s="40" t="s">
        <v>0</v>
      </c>
      <c r="F302" s="40" t="s">
        <v>0</v>
      </c>
      <c r="G302" s="40" t="s">
        <v>0</v>
      </c>
      <c r="H302" s="68" t="s">
        <v>438</v>
      </c>
      <c r="I302" s="40" t="s">
        <v>0</v>
      </c>
      <c r="J302" s="40" t="s">
        <v>0</v>
      </c>
      <c r="K302" s="53" t="s">
        <v>0</v>
      </c>
      <c r="L302" s="53" t="s">
        <v>0</v>
      </c>
      <c r="M302" s="53" t="s">
        <v>0</v>
      </c>
      <c r="N302" s="53" t="s">
        <v>0</v>
      </c>
      <c r="O302" s="53" t="s">
        <v>0</v>
      </c>
      <c r="P302" s="53" t="s">
        <v>0</v>
      </c>
      <c r="Q302" s="53" t="s">
        <v>0</v>
      </c>
      <c r="R302" s="53" t="s">
        <v>0</v>
      </c>
      <c r="S302" s="53" t="s">
        <v>0</v>
      </c>
      <c r="T302" s="53" t="s">
        <v>0</v>
      </c>
      <c r="U302" s="53" t="s">
        <v>0</v>
      </c>
      <c r="V302" s="53" t="s">
        <v>0</v>
      </c>
      <c r="W302" s="172" t="s">
        <v>0</v>
      </c>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c r="FM302" s="5"/>
      <c r="FN302" s="5"/>
      <c r="FO302" s="5"/>
      <c r="FP302" s="5"/>
      <c r="FQ302" s="5"/>
      <c r="FR302" s="5"/>
      <c r="FS302" s="5"/>
      <c r="FT302" s="5"/>
      <c r="FU302" s="5"/>
      <c r="FV302" s="5"/>
      <c r="FW302" s="5"/>
      <c r="FX302" s="5"/>
      <c r="FY302" s="5"/>
      <c r="FZ302" s="5"/>
      <c r="GA302" s="5"/>
      <c r="GB302" s="5"/>
      <c r="GC302" s="5"/>
      <c r="GD302" s="5"/>
      <c r="GE302" s="5"/>
      <c r="GF302" s="5"/>
      <c r="GG302" s="5"/>
      <c r="GH302" s="5"/>
      <c r="GI302" s="5"/>
      <c r="GJ302" s="5"/>
      <c r="GK302" s="5"/>
      <c r="GL302" s="5"/>
      <c r="GM302" s="5"/>
      <c r="GN302" s="5"/>
      <c r="GO302" s="5"/>
      <c r="GP302" s="5"/>
      <c r="GQ302" s="5"/>
      <c r="GR302" s="5"/>
      <c r="GS302" s="5"/>
      <c r="GT302" s="5"/>
      <c r="GU302" s="5"/>
      <c r="GV302" s="5"/>
      <c r="GW302" s="5"/>
      <c r="GX302" s="5"/>
      <c r="GY302" s="5"/>
      <c r="GZ302" s="5"/>
      <c r="HA302" s="5"/>
      <c r="HB302" s="5"/>
      <c r="HC302" s="5"/>
    </row>
    <row r="303" spans="1:211" s="6" customFormat="1" ht="15" customHeight="1" x14ac:dyDescent="0.25">
      <c r="A303" s="262"/>
      <c r="B303" s="83" t="s">
        <v>34</v>
      </c>
      <c r="C303" s="53" t="s">
        <v>2</v>
      </c>
      <c r="D303" s="41" t="s">
        <v>0</v>
      </c>
      <c r="E303" s="40" t="s">
        <v>0</v>
      </c>
      <c r="F303" s="40" t="s">
        <v>0</v>
      </c>
      <c r="G303" s="40" t="s">
        <v>0</v>
      </c>
      <c r="H303" s="68" t="s">
        <v>438</v>
      </c>
      <c r="I303" s="40" t="s">
        <v>0</v>
      </c>
      <c r="J303" s="40" t="s">
        <v>0</v>
      </c>
      <c r="K303" s="53" t="s">
        <v>0</v>
      </c>
      <c r="L303" s="53" t="s">
        <v>0</v>
      </c>
      <c r="M303" s="53" t="s">
        <v>0</v>
      </c>
      <c r="N303" s="53" t="s">
        <v>0</v>
      </c>
      <c r="O303" s="53" t="s">
        <v>0</v>
      </c>
      <c r="P303" s="53" t="s">
        <v>0</v>
      </c>
      <c r="Q303" s="53" t="s">
        <v>0</v>
      </c>
      <c r="R303" s="53" t="s">
        <v>0</v>
      </c>
      <c r="S303" s="53" t="s">
        <v>0</v>
      </c>
      <c r="T303" s="58">
        <v>0</v>
      </c>
      <c r="U303" s="58" t="s">
        <v>0</v>
      </c>
      <c r="V303" s="53" t="s">
        <v>0</v>
      </c>
      <c r="W303" s="172" t="s">
        <v>0</v>
      </c>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c r="GB303" s="5"/>
      <c r="GC303" s="5"/>
      <c r="GD303" s="5"/>
      <c r="GE303" s="5"/>
      <c r="GF303" s="5"/>
      <c r="GG303" s="5"/>
      <c r="GH303" s="5"/>
      <c r="GI303" s="5"/>
      <c r="GJ303" s="5"/>
      <c r="GK303" s="5"/>
      <c r="GL303" s="5"/>
      <c r="GM303" s="5"/>
      <c r="GN303" s="5"/>
      <c r="GO303" s="5"/>
      <c r="GP303" s="5"/>
      <c r="GQ303" s="5"/>
      <c r="GR303" s="5"/>
      <c r="GS303" s="5"/>
      <c r="GT303" s="5"/>
      <c r="GU303" s="5"/>
      <c r="GV303" s="5"/>
      <c r="GW303" s="5"/>
      <c r="GX303" s="5"/>
      <c r="GY303" s="5"/>
      <c r="GZ303" s="5"/>
      <c r="HA303" s="5"/>
      <c r="HB303" s="5"/>
      <c r="HC303" s="5"/>
    </row>
    <row r="304" spans="1:211" s="6" customFormat="1" ht="66.75" customHeight="1" x14ac:dyDescent="0.25">
      <c r="A304" s="108" t="s">
        <v>527</v>
      </c>
      <c r="B304" s="52" t="s">
        <v>539</v>
      </c>
      <c r="C304" s="42" t="s">
        <v>27</v>
      </c>
      <c r="D304" s="41" t="s">
        <v>0</v>
      </c>
      <c r="E304" s="96" t="s">
        <v>455</v>
      </c>
      <c r="F304" s="40" t="s">
        <v>0</v>
      </c>
      <c r="G304" s="53" t="s">
        <v>0</v>
      </c>
      <c r="H304" s="53" t="s">
        <v>0</v>
      </c>
      <c r="I304" s="53" t="s">
        <v>0</v>
      </c>
      <c r="J304" s="53" t="s">
        <v>0</v>
      </c>
      <c r="K304" s="53" t="s">
        <v>0</v>
      </c>
      <c r="L304" s="53" t="s">
        <v>0</v>
      </c>
      <c r="M304" s="53" t="s">
        <v>0</v>
      </c>
      <c r="N304" s="53" t="s">
        <v>0</v>
      </c>
      <c r="O304" s="53" t="s">
        <v>0</v>
      </c>
      <c r="P304" s="53" t="s">
        <v>0</v>
      </c>
      <c r="Q304" s="53" t="s">
        <v>0</v>
      </c>
      <c r="R304" s="53" t="s">
        <v>0</v>
      </c>
      <c r="S304" s="53" t="s">
        <v>0</v>
      </c>
      <c r="T304" s="53" t="s">
        <v>0</v>
      </c>
      <c r="U304" s="53" t="s">
        <v>0</v>
      </c>
      <c r="V304" s="53" t="s">
        <v>0</v>
      </c>
      <c r="W304" s="172" t="s">
        <v>0</v>
      </c>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c r="GB304" s="5"/>
      <c r="GC304" s="5"/>
      <c r="GD304" s="5"/>
      <c r="GE304" s="5"/>
      <c r="GF304" s="5"/>
      <c r="GG304" s="5"/>
      <c r="GH304" s="5"/>
      <c r="GI304" s="5"/>
      <c r="GJ304" s="5"/>
      <c r="GK304" s="5"/>
      <c r="GL304" s="5"/>
      <c r="GM304" s="5"/>
      <c r="GN304" s="5"/>
      <c r="GO304" s="5"/>
      <c r="GP304" s="5"/>
      <c r="GQ304" s="5"/>
      <c r="GR304" s="5"/>
      <c r="GS304" s="5"/>
      <c r="GT304" s="5"/>
      <c r="GU304" s="5"/>
      <c r="GV304" s="5"/>
      <c r="GW304" s="5"/>
      <c r="GX304" s="5"/>
      <c r="GY304" s="5"/>
      <c r="GZ304" s="5"/>
      <c r="HA304" s="5"/>
      <c r="HB304" s="5"/>
      <c r="HC304" s="5"/>
    </row>
    <row r="305" spans="1:211" s="6" customFormat="1" ht="69.75" customHeight="1" x14ac:dyDescent="0.25">
      <c r="A305" s="108" t="s">
        <v>528</v>
      </c>
      <c r="B305" s="52" t="s">
        <v>538</v>
      </c>
      <c r="C305" s="42" t="s">
        <v>27</v>
      </c>
      <c r="D305" s="41" t="s">
        <v>0</v>
      </c>
      <c r="E305" s="96" t="s">
        <v>455</v>
      </c>
      <c r="F305" s="40" t="s">
        <v>0</v>
      </c>
      <c r="G305" s="53" t="s">
        <v>0</v>
      </c>
      <c r="H305" s="53" t="s">
        <v>0</v>
      </c>
      <c r="I305" s="53" t="s">
        <v>0</v>
      </c>
      <c r="J305" s="53" t="s">
        <v>0</v>
      </c>
      <c r="K305" s="53" t="s">
        <v>0</v>
      </c>
      <c r="L305" s="53" t="s">
        <v>0</v>
      </c>
      <c r="M305" s="53" t="s">
        <v>0</v>
      </c>
      <c r="N305" s="53" t="s">
        <v>0</v>
      </c>
      <c r="O305" s="53" t="s">
        <v>0</v>
      </c>
      <c r="P305" s="53" t="s">
        <v>0</v>
      </c>
      <c r="Q305" s="53" t="s">
        <v>0</v>
      </c>
      <c r="R305" s="53" t="s">
        <v>0</v>
      </c>
      <c r="S305" s="53" t="s">
        <v>0</v>
      </c>
      <c r="T305" s="53" t="s">
        <v>0</v>
      </c>
      <c r="U305" s="53" t="s">
        <v>0</v>
      </c>
      <c r="V305" s="53" t="s">
        <v>0</v>
      </c>
      <c r="W305" s="172" t="s">
        <v>0</v>
      </c>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c r="GU305" s="5"/>
      <c r="GV305" s="5"/>
      <c r="GW305" s="5"/>
      <c r="GX305" s="5"/>
      <c r="GY305" s="5"/>
      <c r="GZ305" s="5"/>
      <c r="HA305" s="5"/>
      <c r="HB305" s="5"/>
      <c r="HC305" s="5"/>
    </row>
    <row r="306" spans="1:211" s="6" customFormat="1" ht="66" customHeight="1" x14ac:dyDescent="0.25">
      <c r="A306" s="257" t="s">
        <v>484</v>
      </c>
      <c r="B306" s="65" t="s">
        <v>526</v>
      </c>
      <c r="C306" s="42" t="s">
        <v>0</v>
      </c>
      <c r="D306" s="41" t="s">
        <v>0</v>
      </c>
      <c r="E306" s="96" t="s">
        <v>0</v>
      </c>
      <c r="F306" s="42" t="s">
        <v>569</v>
      </c>
      <c r="G306" s="40" t="s">
        <v>250</v>
      </c>
      <c r="H306" s="53" t="s">
        <v>0</v>
      </c>
      <c r="I306" s="53" t="s">
        <v>0</v>
      </c>
      <c r="J306" s="53" t="s">
        <v>0</v>
      </c>
      <c r="K306" s="53" t="s">
        <v>0</v>
      </c>
      <c r="L306" s="53" t="s">
        <v>0</v>
      </c>
      <c r="M306" s="53" t="s">
        <v>0</v>
      </c>
      <c r="N306" s="53" t="s">
        <v>0</v>
      </c>
      <c r="O306" s="53" t="s">
        <v>0</v>
      </c>
      <c r="P306" s="53" t="s">
        <v>0</v>
      </c>
      <c r="Q306" s="53" t="s">
        <v>0</v>
      </c>
      <c r="R306" s="53" t="s">
        <v>0</v>
      </c>
      <c r="S306" s="53" t="s">
        <v>0</v>
      </c>
      <c r="T306" s="53" t="s">
        <v>0</v>
      </c>
      <c r="U306" s="53" t="s">
        <v>0</v>
      </c>
      <c r="V306" s="53" t="s">
        <v>0</v>
      </c>
      <c r="W306" s="172" t="s">
        <v>0</v>
      </c>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row>
    <row r="307" spans="1:211" s="6" customFormat="1" ht="14.25" customHeight="1" x14ac:dyDescent="0.25">
      <c r="A307" s="259"/>
      <c r="B307" s="83" t="s">
        <v>437</v>
      </c>
      <c r="C307" s="53" t="s">
        <v>2</v>
      </c>
      <c r="D307" s="41" t="s">
        <v>0</v>
      </c>
      <c r="E307" s="40" t="s">
        <v>0</v>
      </c>
      <c r="F307" s="40" t="s">
        <v>0</v>
      </c>
      <c r="G307" s="40" t="s">
        <v>0</v>
      </c>
      <c r="H307" s="68" t="s">
        <v>438</v>
      </c>
      <c r="I307" s="40" t="s">
        <v>0</v>
      </c>
      <c r="J307" s="40" t="s">
        <v>0</v>
      </c>
      <c r="K307" s="53" t="s">
        <v>0</v>
      </c>
      <c r="L307" s="53" t="s">
        <v>0</v>
      </c>
      <c r="M307" s="53" t="s">
        <v>0</v>
      </c>
      <c r="N307" s="53" t="s">
        <v>0</v>
      </c>
      <c r="O307" s="53" t="s">
        <v>0</v>
      </c>
      <c r="P307" s="53" t="s">
        <v>0</v>
      </c>
      <c r="Q307" s="53" t="s">
        <v>0</v>
      </c>
      <c r="R307" s="53" t="s">
        <v>0</v>
      </c>
      <c r="S307" s="53" t="s">
        <v>0</v>
      </c>
      <c r="T307" s="53" t="s">
        <v>0</v>
      </c>
      <c r="U307" s="53" t="s">
        <v>0</v>
      </c>
      <c r="V307" s="53" t="s">
        <v>0</v>
      </c>
      <c r="W307" s="172" t="s">
        <v>0</v>
      </c>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c r="GU307" s="5"/>
      <c r="GV307" s="5"/>
      <c r="GW307" s="5"/>
      <c r="GX307" s="5"/>
      <c r="GY307" s="5"/>
      <c r="GZ307" s="5"/>
      <c r="HA307" s="5"/>
      <c r="HB307" s="5"/>
      <c r="HC307" s="5"/>
    </row>
    <row r="308" spans="1:211" s="6" customFormat="1" ht="16.5" customHeight="1" x14ac:dyDescent="0.25">
      <c r="A308" s="259"/>
      <c r="B308" s="83" t="s">
        <v>29</v>
      </c>
      <c r="C308" s="53" t="s">
        <v>2</v>
      </c>
      <c r="D308" s="41" t="s">
        <v>0</v>
      </c>
      <c r="E308" s="40" t="s">
        <v>0</v>
      </c>
      <c r="F308" s="40" t="s">
        <v>0</v>
      </c>
      <c r="G308" s="40" t="s">
        <v>0</v>
      </c>
      <c r="H308" s="68" t="s">
        <v>438</v>
      </c>
      <c r="I308" s="40" t="s">
        <v>0</v>
      </c>
      <c r="J308" s="40" t="s">
        <v>0</v>
      </c>
      <c r="K308" s="53" t="s">
        <v>0</v>
      </c>
      <c r="L308" s="53" t="s">
        <v>0</v>
      </c>
      <c r="M308" s="53" t="s">
        <v>0</v>
      </c>
      <c r="N308" s="53" t="s">
        <v>0</v>
      </c>
      <c r="O308" s="53" t="s">
        <v>0</v>
      </c>
      <c r="P308" s="53" t="s">
        <v>0</v>
      </c>
      <c r="Q308" s="53" t="s">
        <v>0</v>
      </c>
      <c r="R308" s="53" t="s">
        <v>0</v>
      </c>
      <c r="S308" s="53" t="s">
        <v>0</v>
      </c>
      <c r="T308" s="53" t="s">
        <v>0</v>
      </c>
      <c r="U308" s="53" t="s">
        <v>0</v>
      </c>
      <c r="V308" s="53" t="s">
        <v>0</v>
      </c>
      <c r="W308" s="172" t="s">
        <v>0</v>
      </c>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c r="GU308" s="5"/>
      <c r="GV308" s="5"/>
      <c r="GW308" s="5"/>
      <c r="GX308" s="5"/>
      <c r="GY308" s="5"/>
      <c r="GZ308" s="5"/>
      <c r="HA308" s="5"/>
      <c r="HB308" s="5"/>
      <c r="HC308" s="5"/>
    </row>
    <row r="309" spans="1:211" ht="15.75" customHeight="1" x14ac:dyDescent="0.25">
      <c r="A309" s="262"/>
      <c r="B309" s="83" t="s">
        <v>34</v>
      </c>
      <c r="C309" s="53" t="s">
        <v>2</v>
      </c>
      <c r="D309" s="41" t="s">
        <v>0</v>
      </c>
      <c r="E309" s="40" t="s">
        <v>0</v>
      </c>
      <c r="F309" s="40" t="s">
        <v>0</v>
      </c>
      <c r="G309" s="40" t="s">
        <v>0</v>
      </c>
      <c r="H309" s="68" t="s">
        <v>438</v>
      </c>
      <c r="I309" s="40" t="s">
        <v>0</v>
      </c>
      <c r="J309" s="40" t="s">
        <v>0</v>
      </c>
      <c r="K309" s="53" t="s">
        <v>0</v>
      </c>
      <c r="L309" s="53" t="s">
        <v>0</v>
      </c>
      <c r="M309" s="53" t="s">
        <v>0</v>
      </c>
      <c r="N309" s="53" t="s">
        <v>0</v>
      </c>
      <c r="O309" s="53" t="s">
        <v>0</v>
      </c>
      <c r="P309" s="53" t="s">
        <v>0</v>
      </c>
      <c r="Q309" s="53" t="s">
        <v>0</v>
      </c>
      <c r="R309" s="53" t="s">
        <v>0</v>
      </c>
      <c r="S309" s="53" t="s">
        <v>0</v>
      </c>
      <c r="T309" s="53" t="s">
        <v>0</v>
      </c>
      <c r="U309" s="53" t="s">
        <v>0</v>
      </c>
      <c r="V309" s="53" t="s">
        <v>0</v>
      </c>
      <c r="W309" s="172" t="s">
        <v>0</v>
      </c>
    </row>
    <row r="310" spans="1:211" ht="67.5" customHeight="1" x14ac:dyDescent="0.25">
      <c r="A310" s="108" t="s">
        <v>485</v>
      </c>
      <c r="B310" s="52" t="s">
        <v>480</v>
      </c>
      <c r="C310" s="42" t="s">
        <v>60</v>
      </c>
      <c r="D310" s="41" t="s">
        <v>0</v>
      </c>
      <c r="E310" s="96" t="s">
        <v>33</v>
      </c>
      <c r="F310" s="40" t="s">
        <v>0</v>
      </c>
      <c r="G310" s="53" t="s">
        <v>0</v>
      </c>
      <c r="H310" s="53" t="s">
        <v>0</v>
      </c>
      <c r="I310" s="53" t="s">
        <v>0</v>
      </c>
      <c r="J310" s="53" t="s">
        <v>0</v>
      </c>
      <c r="K310" s="53" t="s">
        <v>0</v>
      </c>
      <c r="L310" s="53" t="s">
        <v>0</v>
      </c>
      <c r="M310" s="53" t="s">
        <v>0</v>
      </c>
      <c r="N310" s="53" t="s">
        <v>0</v>
      </c>
      <c r="O310" s="53" t="s">
        <v>0</v>
      </c>
      <c r="P310" s="53" t="s">
        <v>0</v>
      </c>
      <c r="Q310" s="53" t="s">
        <v>0</v>
      </c>
      <c r="R310" s="53" t="s">
        <v>0</v>
      </c>
      <c r="S310" s="53" t="s">
        <v>0</v>
      </c>
      <c r="T310" s="53" t="s">
        <v>0</v>
      </c>
      <c r="U310" s="53" t="s">
        <v>0</v>
      </c>
      <c r="V310" s="53" t="s">
        <v>0</v>
      </c>
      <c r="W310" s="172" t="s">
        <v>0</v>
      </c>
    </row>
    <row r="311" spans="1:211" ht="57.75" customHeight="1" x14ac:dyDescent="0.25">
      <c r="A311" s="257" t="s">
        <v>607</v>
      </c>
      <c r="B311" s="65" t="s">
        <v>678</v>
      </c>
      <c r="C311" s="40" t="s">
        <v>0</v>
      </c>
      <c r="D311" s="53" t="s">
        <v>0</v>
      </c>
      <c r="E311" s="53" t="s">
        <v>0</v>
      </c>
      <c r="F311" s="53" t="s">
        <v>0</v>
      </c>
      <c r="G311" s="53" t="s">
        <v>0</v>
      </c>
      <c r="H311" s="53" t="s">
        <v>0</v>
      </c>
      <c r="I311" s="53" t="s">
        <v>0</v>
      </c>
      <c r="J311" s="53" t="s">
        <v>0</v>
      </c>
      <c r="K311" s="53" t="s">
        <v>0</v>
      </c>
      <c r="L311" s="53" t="s">
        <v>0</v>
      </c>
      <c r="M311" s="53" t="s">
        <v>0</v>
      </c>
      <c r="N311" s="53" t="s">
        <v>0</v>
      </c>
      <c r="O311" s="53" t="s">
        <v>0</v>
      </c>
      <c r="P311" s="53" t="s">
        <v>0</v>
      </c>
      <c r="Q311" s="53" t="s">
        <v>0</v>
      </c>
      <c r="R311" s="53" t="s">
        <v>0</v>
      </c>
      <c r="S311" s="53" t="s">
        <v>0</v>
      </c>
      <c r="T311" s="53" t="s">
        <v>0</v>
      </c>
      <c r="U311" s="53" t="s">
        <v>0</v>
      </c>
      <c r="V311" s="53" t="s">
        <v>0</v>
      </c>
      <c r="W311" s="172" t="s">
        <v>0</v>
      </c>
    </row>
    <row r="312" spans="1:211" ht="17.45" customHeight="1" x14ac:dyDescent="0.25">
      <c r="A312" s="258"/>
      <c r="B312" s="83" t="s">
        <v>34</v>
      </c>
      <c r="C312" s="53" t="s">
        <v>2</v>
      </c>
      <c r="D312" s="41" t="s">
        <v>0</v>
      </c>
      <c r="E312" s="40" t="s">
        <v>0</v>
      </c>
      <c r="F312" s="40" t="s">
        <v>0</v>
      </c>
      <c r="G312" s="40" t="s">
        <v>0</v>
      </c>
      <c r="H312" s="68" t="s">
        <v>438</v>
      </c>
      <c r="I312" s="53" t="s">
        <v>608</v>
      </c>
      <c r="J312" s="53">
        <v>810</v>
      </c>
      <c r="K312" s="53" t="s">
        <v>0</v>
      </c>
      <c r="L312" s="53" t="s">
        <v>0</v>
      </c>
      <c r="M312" s="53" t="s">
        <v>0</v>
      </c>
      <c r="N312" s="53" t="s">
        <v>0</v>
      </c>
      <c r="O312" s="53" t="s">
        <v>0</v>
      </c>
      <c r="P312" s="53" t="s">
        <v>0</v>
      </c>
      <c r="Q312" s="53" t="s">
        <v>0</v>
      </c>
      <c r="R312" s="53" t="s">
        <v>0</v>
      </c>
      <c r="S312" s="53" t="s">
        <v>0</v>
      </c>
      <c r="T312" s="53" t="s">
        <v>0</v>
      </c>
      <c r="U312" s="58" t="s">
        <v>0</v>
      </c>
      <c r="V312" s="53" t="s">
        <v>0</v>
      </c>
      <c r="W312" s="172" t="s">
        <v>0</v>
      </c>
    </row>
    <row r="313" spans="1:211" s="6" customFormat="1" ht="96.75" customHeight="1" x14ac:dyDescent="0.25">
      <c r="A313" s="233" t="s">
        <v>556</v>
      </c>
      <c r="B313" s="39" t="s">
        <v>582</v>
      </c>
      <c r="C313" s="41" t="s">
        <v>53</v>
      </c>
      <c r="D313" s="40" t="s">
        <v>0</v>
      </c>
      <c r="E313" s="40" t="s">
        <v>0</v>
      </c>
      <c r="F313" s="42" t="s">
        <v>724</v>
      </c>
      <c r="G313" s="40" t="s">
        <v>250</v>
      </c>
      <c r="H313" s="53" t="s">
        <v>0</v>
      </c>
      <c r="I313" s="53" t="s">
        <v>0</v>
      </c>
      <c r="J313" s="53" t="s">
        <v>0</v>
      </c>
      <c r="K313" s="53" t="s">
        <v>0</v>
      </c>
      <c r="L313" s="53" t="s">
        <v>0</v>
      </c>
      <c r="M313" s="53" t="s">
        <v>0</v>
      </c>
      <c r="N313" s="53" t="s">
        <v>0</v>
      </c>
      <c r="O313" s="53" t="s">
        <v>0</v>
      </c>
      <c r="P313" s="53" t="s">
        <v>0</v>
      </c>
      <c r="Q313" s="53" t="s">
        <v>0</v>
      </c>
      <c r="R313" s="53" t="s">
        <v>0</v>
      </c>
      <c r="S313" s="53" t="s">
        <v>0</v>
      </c>
      <c r="T313" s="53" t="s">
        <v>0</v>
      </c>
      <c r="U313" s="53" t="s">
        <v>0</v>
      </c>
      <c r="V313" s="53" t="s">
        <v>0</v>
      </c>
      <c r="W313" s="172" t="s">
        <v>0</v>
      </c>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c r="GB313" s="5"/>
      <c r="GC313" s="5"/>
      <c r="GD313" s="5"/>
      <c r="GE313" s="5"/>
      <c r="GF313" s="5"/>
      <c r="GG313" s="5"/>
      <c r="GH313" s="5"/>
      <c r="GI313" s="5"/>
      <c r="GJ313" s="5"/>
      <c r="GK313" s="5"/>
      <c r="GL313" s="5"/>
      <c r="GM313" s="5"/>
      <c r="GN313" s="5"/>
      <c r="GO313" s="5"/>
      <c r="GP313" s="5"/>
      <c r="GQ313" s="5"/>
      <c r="GR313" s="5"/>
      <c r="GS313" s="5"/>
      <c r="GT313" s="5"/>
      <c r="GU313" s="5"/>
      <c r="GV313" s="5"/>
      <c r="GW313" s="5"/>
      <c r="GX313" s="5"/>
      <c r="GY313" s="5"/>
      <c r="GZ313" s="5"/>
      <c r="HA313" s="5"/>
      <c r="HB313" s="5"/>
      <c r="HC313" s="5"/>
    </row>
    <row r="314" spans="1:211" s="6" customFormat="1" ht="13.5" customHeight="1" x14ac:dyDescent="0.25">
      <c r="A314" s="234"/>
      <c r="B314" s="83" t="s">
        <v>437</v>
      </c>
      <c r="C314" s="53" t="s">
        <v>2</v>
      </c>
      <c r="D314" s="41" t="s">
        <v>0</v>
      </c>
      <c r="E314" s="40" t="s">
        <v>0</v>
      </c>
      <c r="F314" s="40" t="s">
        <v>0</v>
      </c>
      <c r="G314" s="40" t="s">
        <v>0</v>
      </c>
      <c r="H314" s="68" t="s">
        <v>438</v>
      </c>
      <c r="I314" s="53" t="s">
        <v>0</v>
      </c>
      <c r="J314" s="40" t="s">
        <v>59</v>
      </c>
      <c r="K314" s="40" t="s">
        <v>59</v>
      </c>
      <c r="L314" s="40" t="s">
        <v>59</v>
      </c>
      <c r="M314" s="40" t="s">
        <v>59</v>
      </c>
      <c r="N314" s="40" t="s">
        <v>59</v>
      </c>
      <c r="O314" s="40" t="s">
        <v>59</v>
      </c>
      <c r="P314" s="40" t="s">
        <v>59</v>
      </c>
      <c r="Q314" s="58">
        <f>Q317+Q318</f>
        <v>23129.999999999996</v>
      </c>
      <c r="R314" s="40" t="s">
        <v>59</v>
      </c>
      <c r="S314" s="69">
        <f>S315+S316</f>
        <v>235904.4</v>
      </c>
      <c r="T314" s="40" t="s">
        <v>59</v>
      </c>
      <c r="U314" s="40" t="s">
        <v>59</v>
      </c>
      <c r="V314" s="40" t="s">
        <v>59</v>
      </c>
      <c r="W314" s="208">
        <f>SUM(L314:V314)</f>
        <v>259034.4</v>
      </c>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c r="FL314" s="5"/>
      <c r="FM314" s="5"/>
      <c r="FN314" s="5"/>
      <c r="FO314" s="5"/>
      <c r="FP314" s="5"/>
      <c r="FQ314" s="5"/>
      <c r="FR314" s="5"/>
      <c r="FS314" s="5"/>
      <c r="FT314" s="5"/>
      <c r="FU314" s="5"/>
      <c r="FV314" s="5"/>
      <c r="FW314" s="5"/>
      <c r="FX314" s="5"/>
      <c r="FY314" s="5"/>
      <c r="FZ314" s="5"/>
      <c r="GA314" s="5"/>
      <c r="GB314" s="5"/>
      <c r="GC314" s="5"/>
      <c r="GD314" s="5"/>
      <c r="GE314" s="5"/>
      <c r="GF314" s="5"/>
      <c r="GG314" s="5"/>
      <c r="GH314" s="5"/>
      <c r="GI314" s="5"/>
      <c r="GJ314" s="5"/>
      <c r="GK314" s="5"/>
      <c r="GL314" s="5"/>
      <c r="GM314" s="5"/>
      <c r="GN314" s="5"/>
      <c r="GO314" s="5"/>
      <c r="GP314" s="5"/>
      <c r="GQ314" s="5"/>
      <c r="GR314" s="5"/>
      <c r="GS314" s="5"/>
      <c r="GT314" s="5"/>
      <c r="GU314" s="5"/>
      <c r="GV314" s="5"/>
      <c r="GW314" s="5"/>
      <c r="GX314" s="5"/>
      <c r="GY314" s="5"/>
      <c r="GZ314" s="5"/>
      <c r="HA314" s="5"/>
      <c r="HB314" s="5"/>
      <c r="HC314" s="5"/>
    </row>
    <row r="315" spans="1:211" s="6" customFormat="1" ht="13.5" customHeight="1" x14ac:dyDescent="0.25">
      <c r="A315" s="234"/>
      <c r="B315" s="83" t="s">
        <v>29</v>
      </c>
      <c r="C315" s="53" t="s">
        <v>2</v>
      </c>
      <c r="D315" s="41" t="s">
        <v>0</v>
      </c>
      <c r="E315" s="40" t="s">
        <v>0</v>
      </c>
      <c r="F315" s="40" t="s">
        <v>0</v>
      </c>
      <c r="G315" s="40" t="s">
        <v>0</v>
      </c>
      <c r="H315" s="68" t="s">
        <v>438</v>
      </c>
      <c r="I315" s="40" t="s">
        <v>59</v>
      </c>
      <c r="J315" s="40" t="s">
        <v>59</v>
      </c>
      <c r="K315" s="40" t="s">
        <v>59</v>
      </c>
      <c r="L315" s="40" t="s">
        <v>59</v>
      </c>
      <c r="M315" s="40" t="s">
        <v>59</v>
      </c>
      <c r="N315" s="40" t="s">
        <v>59</v>
      </c>
      <c r="O315" s="40" t="s">
        <v>59</v>
      </c>
      <c r="P315" s="40" t="s">
        <v>59</v>
      </c>
      <c r="Q315" s="40" t="s">
        <v>59</v>
      </c>
      <c r="R315" s="40" t="s">
        <v>59</v>
      </c>
      <c r="S315" s="69">
        <f>S319+S321</f>
        <v>2359.1</v>
      </c>
      <c r="T315" s="40" t="s">
        <v>59</v>
      </c>
      <c r="U315" s="40" t="s">
        <v>59</v>
      </c>
      <c r="V315" s="40" t="s">
        <v>59</v>
      </c>
      <c r="W315" s="208">
        <f t="shared" ref="W315:W323" si="57">SUM(L315:V315)</f>
        <v>2359.1</v>
      </c>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c r="FM315" s="5"/>
      <c r="FN315" s="5"/>
      <c r="FO315" s="5"/>
      <c r="FP315" s="5"/>
      <c r="FQ315" s="5"/>
      <c r="FR315" s="5"/>
      <c r="FS315" s="5"/>
      <c r="FT315" s="5"/>
      <c r="FU315" s="5"/>
      <c r="FV315" s="5"/>
      <c r="FW315" s="5"/>
      <c r="FX315" s="5"/>
      <c r="FY315" s="5"/>
      <c r="FZ315" s="5"/>
      <c r="GA315" s="5"/>
      <c r="GB315" s="5"/>
      <c r="GC315" s="5"/>
      <c r="GD315" s="5"/>
      <c r="GE315" s="5"/>
      <c r="GF315" s="5"/>
      <c r="GG315" s="5"/>
      <c r="GH315" s="5"/>
      <c r="GI315" s="5"/>
      <c r="GJ315" s="5"/>
      <c r="GK315" s="5"/>
      <c r="GL315" s="5"/>
      <c r="GM315" s="5"/>
      <c r="GN315" s="5"/>
      <c r="GO315" s="5"/>
      <c r="GP315" s="5"/>
      <c r="GQ315" s="5"/>
      <c r="GR315" s="5"/>
      <c r="GS315" s="5"/>
      <c r="GT315" s="5"/>
      <c r="GU315" s="5"/>
      <c r="GV315" s="5"/>
      <c r="GW315" s="5"/>
      <c r="GX315" s="5"/>
      <c r="GY315" s="5"/>
      <c r="GZ315" s="5"/>
      <c r="HA315" s="5"/>
      <c r="HB315" s="5"/>
      <c r="HC315" s="5"/>
    </row>
    <row r="316" spans="1:211" s="6" customFormat="1" ht="13.5" customHeight="1" x14ac:dyDescent="0.25">
      <c r="A316" s="234"/>
      <c r="B316" s="83" t="s">
        <v>34</v>
      </c>
      <c r="C316" s="53" t="s">
        <v>2</v>
      </c>
      <c r="D316" s="41" t="s">
        <v>0</v>
      </c>
      <c r="E316" s="40" t="s">
        <v>0</v>
      </c>
      <c r="F316" s="40" t="s">
        <v>0</v>
      </c>
      <c r="G316" s="40" t="s">
        <v>0</v>
      </c>
      <c r="H316" s="68" t="s">
        <v>438</v>
      </c>
      <c r="I316" s="40" t="s">
        <v>59</v>
      </c>
      <c r="J316" s="40" t="s">
        <v>59</v>
      </c>
      <c r="K316" s="40" t="s">
        <v>59</v>
      </c>
      <c r="L316" s="40" t="s">
        <v>59</v>
      </c>
      <c r="M316" s="40" t="s">
        <v>59</v>
      </c>
      <c r="N316" s="40" t="s">
        <v>59</v>
      </c>
      <c r="O316" s="40" t="s">
        <v>59</v>
      </c>
      <c r="P316" s="40" t="s">
        <v>59</v>
      </c>
      <c r="Q316" s="40" t="s">
        <v>59</v>
      </c>
      <c r="R316" s="40" t="s">
        <v>59</v>
      </c>
      <c r="S316" s="69">
        <f>S320+S322</f>
        <v>233545.3</v>
      </c>
      <c r="T316" s="40" t="s">
        <v>59</v>
      </c>
      <c r="U316" s="40" t="s">
        <v>59</v>
      </c>
      <c r="V316" s="40" t="s">
        <v>59</v>
      </c>
      <c r="W316" s="208">
        <f t="shared" si="57"/>
        <v>233545.3</v>
      </c>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c r="FL316" s="5"/>
      <c r="FM316" s="5"/>
      <c r="FN316" s="5"/>
      <c r="FO316" s="5"/>
      <c r="FP316" s="5"/>
      <c r="FQ316" s="5"/>
      <c r="FR316" s="5"/>
      <c r="FS316" s="5"/>
      <c r="FT316" s="5"/>
      <c r="FU316" s="5"/>
      <c r="FV316" s="5"/>
      <c r="FW316" s="5"/>
      <c r="FX316" s="5"/>
      <c r="FY316" s="5"/>
      <c r="FZ316" s="5"/>
      <c r="GA316" s="5"/>
      <c r="GB316" s="5"/>
      <c r="GC316" s="5"/>
      <c r="GD316" s="5"/>
      <c r="GE316" s="5"/>
      <c r="GF316" s="5"/>
      <c r="GG316" s="5"/>
      <c r="GH316" s="5"/>
      <c r="GI316" s="5"/>
      <c r="GJ316" s="5"/>
      <c r="GK316" s="5"/>
      <c r="GL316" s="5"/>
      <c r="GM316" s="5"/>
      <c r="GN316" s="5"/>
      <c r="GO316" s="5"/>
      <c r="GP316" s="5"/>
      <c r="GQ316" s="5"/>
      <c r="GR316" s="5"/>
      <c r="GS316" s="5"/>
      <c r="GT316" s="5"/>
      <c r="GU316" s="5"/>
      <c r="GV316" s="5"/>
      <c r="GW316" s="5"/>
      <c r="GX316" s="5"/>
      <c r="GY316" s="5"/>
      <c r="GZ316" s="5"/>
      <c r="HA316" s="5"/>
      <c r="HB316" s="5"/>
      <c r="HC316" s="5"/>
    </row>
    <row r="317" spans="1:211" s="6" customFormat="1" ht="14.25" customHeight="1" x14ac:dyDescent="0.25">
      <c r="A317" s="234"/>
      <c r="B317" s="83" t="s">
        <v>29</v>
      </c>
      <c r="C317" s="53" t="s">
        <v>2</v>
      </c>
      <c r="D317" s="41" t="s">
        <v>0</v>
      </c>
      <c r="E317" s="40" t="s">
        <v>0</v>
      </c>
      <c r="F317" s="40" t="s">
        <v>0</v>
      </c>
      <c r="G317" s="40" t="s">
        <v>0</v>
      </c>
      <c r="H317" s="68" t="s">
        <v>438</v>
      </c>
      <c r="I317" s="40" t="s">
        <v>584</v>
      </c>
      <c r="J317" s="40" t="s">
        <v>59</v>
      </c>
      <c r="K317" s="40" t="s">
        <v>59</v>
      </c>
      <c r="L317" s="40" t="s">
        <v>59</v>
      </c>
      <c r="M317" s="40" t="s">
        <v>59</v>
      </c>
      <c r="N317" s="40" t="s">
        <v>59</v>
      </c>
      <c r="O317" s="40" t="s">
        <v>59</v>
      </c>
      <c r="P317" s="40" t="s">
        <v>59</v>
      </c>
      <c r="Q317" s="53">
        <f>Q326+Q334</f>
        <v>231.3</v>
      </c>
      <c r="R317" s="40" t="s">
        <v>59</v>
      </c>
      <c r="S317" s="40" t="s">
        <v>59</v>
      </c>
      <c r="T317" s="40" t="s">
        <v>59</v>
      </c>
      <c r="U317" s="40" t="s">
        <v>59</v>
      </c>
      <c r="V317" s="40" t="s">
        <v>59</v>
      </c>
      <c r="W317" s="208">
        <f t="shared" si="57"/>
        <v>231.3</v>
      </c>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c r="FL317" s="5"/>
      <c r="FM317" s="5"/>
      <c r="FN317" s="5"/>
      <c r="FO317" s="5"/>
      <c r="FP317" s="5"/>
      <c r="FQ317" s="5"/>
      <c r="FR317" s="5"/>
      <c r="FS317" s="5"/>
      <c r="FT317" s="5"/>
      <c r="FU317" s="5"/>
      <c r="FV317" s="5"/>
      <c r="FW317" s="5"/>
      <c r="FX317" s="5"/>
      <c r="FY317" s="5"/>
      <c r="FZ317" s="5"/>
      <c r="GA317" s="5"/>
      <c r="GB317" s="5"/>
      <c r="GC317" s="5"/>
      <c r="GD317" s="5"/>
      <c r="GE317" s="5"/>
      <c r="GF317" s="5"/>
      <c r="GG317" s="5"/>
      <c r="GH317" s="5"/>
      <c r="GI317" s="5"/>
      <c r="GJ317" s="5"/>
      <c r="GK317" s="5"/>
      <c r="GL317" s="5"/>
      <c r="GM317" s="5"/>
      <c r="GN317" s="5"/>
      <c r="GO317" s="5"/>
      <c r="GP317" s="5"/>
      <c r="GQ317" s="5"/>
      <c r="GR317" s="5"/>
      <c r="GS317" s="5"/>
      <c r="GT317" s="5"/>
      <c r="GU317" s="5"/>
      <c r="GV317" s="5"/>
      <c r="GW317" s="5"/>
      <c r="GX317" s="5"/>
      <c r="GY317" s="5"/>
      <c r="GZ317" s="5"/>
      <c r="HA317" s="5"/>
      <c r="HB317" s="5"/>
      <c r="HC317" s="5"/>
    </row>
    <row r="318" spans="1:211" s="6" customFormat="1" ht="15" customHeight="1" x14ac:dyDescent="0.25">
      <c r="A318" s="234"/>
      <c r="B318" s="83" t="s">
        <v>34</v>
      </c>
      <c r="C318" s="53" t="s">
        <v>2</v>
      </c>
      <c r="D318" s="41" t="s">
        <v>0</v>
      </c>
      <c r="E318" s="40" t="s">
        <v>0</v>
      </c>
      <c r="F318" s="40" t="s">
        <v>0</v>
      </c>
      <c r="G318" s="40" t="s">
        <v>0</v>
      </c>
      <c r="H318" s="68" t="s">
        <v>438</v>
      </c>
      <c r="I318" s="40" t="s">
        <v>584</v>
      </c>
      <c r="J318" s="40" t="s">
        <v>59</v>
      </c>
      <c r="K318" s="40" t="s">
        <v>59</v>
      </c>
      <c r="L318" s="40" t="s">
        <v>59</v>
      </c>
      <c r="M318" s="40" t="s">
        <v>59</v>
      </c>
      <c r="N318" s="40" t="s">
        <v>59</v>
      </c>
      <c r="O318" s="40" t="s">
        <v>59</v>
      </c>
      <c r="P318" s="40" t="s">
        <v>59</v>
      </c>
      <c r="Q318" s="53">
        <f>Q327+Q335</f>
        <v>22898.699999999997</v>
      </c>
      <c r="R318" s="40" t="s">
        <v>59</v>
      </c>
      <c r="S318" s="40" t="s">
        <v>59</v>
      </c>
      <c r="T318" s="40" t="s">
        <v>59</v>
      </c>
      <c r="U318" s="40" t="s">
        <v>59</v>
      </c>
      <c r="V318" s="40" t="s">
        <v>59</v>
      </c>
      <c r="W318" s="208">
        <f t="shared" si="57"/>
        <v>22898.699999999997</v>
      </c>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c r="GB318" s="5"/>
      <c r="GC318" s="5"/>
      <c r="GD318" s="5"/>
      <c r="GE318" s="5"/>
      <c r="GF318" s="5"/>
      <c r="GG318" s="5"/>
      <c r="GH318" s="5"/>
      <c r="GI318" s="5"/>
      <c r="GJ318" s="5"/>
      <c r="GK318" s="5"/>
      <c r="GL318" s="5"/>
      <c r="GM318" s="5"/>
      <c r="GN318" s="5"/>
      <c r="GO318" s="5"/>
      <c r="GP318" s="5"/>
      <c r="GQ318" s="5"/>
      <c r="GR318" s="5"/>
      <c r="GS318" s="5"/>
      <c r="GT318" s="5"/>
      <c r="GU318" s="5"/>
      <c r="GV318" s="5"/>
      <c r="GW318" s="5"/>
      <c r="GX318" s="5"/>
      <c r="GY318" s="5"/>
      <c r="GZ318" s="5"/>
      <c r="HA318" s="5"/>
      <c r="HB318" s="5"/>
      <c r="HC318" s="5"/>
    </row>
    <row r="319" spans="1:211" s="6" customFormat="1" ht="15" customHeight="1" x14ac:dyDescent="0.25">
      <c r="A319" s="234"/>
      <c r="B319" s="83" t="s">
        <v>29</v>
      </c>
      <c r="C319" s="53" t="s">
        <v>2</v>
      </c>
      <c r="D319" s="41" t="s">
        <v>0</v>
      </c>
      <c r="E319" s="40" t="s">
        <v>0</v>
      </c>
      <c r="F319" s="40" t="s">
        <v>0</v>
      </c>
      <c r="G319" s="40" t="s">
        <v>0</v>
      </c>
      <c r="H319" s="68" t="s">
        <v>438</v>
      </c>
      <c r="I319" s="40" t="s">
        <v>730</v>
      </c>
      <c r="J319" s="40" t="s">
        <v>59</v>
      </c>
      <c r="K319" s="40" t="s">
        <v>59</v>
      </c>
      <c r="L319" s="40" t="s">
        <v>59</v>
      </c>
      <c r="M319" s="40" t="s">
        <v>59</v>
      </c>
      <c r="N319" s="40" t="s">
        <v>59</v>
      </c>
      <c r="O319" s="40" t="s">
        <v>59</v>
      </c>
      <c r="P319" s="40" t="s">
        <v>59</v>
      </c>
      <c r="Q319" s="40" t="s">
        <v>59</v>
      </c>
      <c r="R319" s="40" t="s">
        <v>59</v>
      </c>
      <c r="S319" s="69">
        <f>S342</f>
        <v>482</v>
      </c>
      <c r="T319" s="40" t="s">
        <v>59</v>
      </c>
      <c r="U319" s="40" t="s">
        <v>59</v>
      </c>
      <c r="V319" s="40" t="s">
        <v>59</v>
      </c>
      <c r="W319" s="208">
        <f t="shared" si="57"/>
        <v>482</v>
      </c>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c r="FL319" s="5"/>
      <c r="FM319" s="5"/>
      <c r="FN319" s="5"/>
      <c r="FO319" s="5"/>
      <c r="FP319" s="5"/>
      <c r="FQ319" s="5"/>
      <c r="FR319" s="5"/>
      <c r="FS319" s="5"/>
      <c r="FT319" s="5"/>
      <c r="FU319" s="5"/>
      <c r="FV319" s="5"/>
      <c r="FW319" s="5"/>
      <c r="FX319" s="5"/>
      <c r="FY319" s="5"/>
      <c r="FZ319" s="5"/>
      <c r="GA319" s="5"/>
      <c r="GB319" s="5"/>
      <c r="GC319" s="5"/>
      <c r="GD319" s="5"/>
      <c r="GE319" s="5"/>
      <c r="GF319" s="5"/>
      <c r="GG319" s="5"/>
      <c r="GH319" s="5"/>
      <c r="GI319" s="5"/>
      <c r="GJ319" s="5"/>
      <c r="GK319" s="5"/>
      <c r="GL319" s="5"/>
      <c r="GM319" s="5"/>
      <c r="GN319" s="5"/>
      <c r="GO319" s="5"/>
      <c r="GP319" s="5"/>
      <c r="GQ319" s="5"/>
      <c r="GR319" s="5"/>
      <c r="GS319" s="5"/>
      <c r="GT319" s="5"/>
      <c r="GU319" s="5"/>
      <c r="GV319" s="5"/>
      <c r="GW319" s="5"/>
      <c r="GX319" s="5"/>
      <c r="GY319" s="5"/>
      <c r="GZ319" s="5"/>
      <c r="HA319" s="5"/>
      <c r="HB319" s="5"/>
      <c r="HC319" s="5"/>
    </row>
    <row r="320" spans="1:211" s="6" customFormat="1" ht="15" customHeight="1" x14ac:dyDescent="0.25">
      <c r="A320" s="234"/>
      <c r="B320" s="83" t="s">
        <v>34</v>
      </c>
      <c r="C320" s="53" t="s">
        <v>2</v>
      </c>
      <c r="D320" s="41" t="s">
        <v>0</v>
      </c>
      <c r="E320" s="40" t="s">
        <v>0</v>
      </c>
      <c r="F320" s="40" t="s">
        <v>0</v>
      </c>
      <c r="G320" s="40" t="s">
        <v>0</v>
      </c>
      <c r="H320" s="68" t="s">
        <v>438</v>
      </c>
      <c r="I320" s="40" t="s">
        <v>730</v>
      </c>
      <c r="J320" s="40" t="s">
        <v>59</v>
      </c>
      <c r="K320" s="40" t="s">
        <v>59</v>
      </c>
      <c r="L320" s="40" t="s">
        <v>59</v>
      </c>
      <c r="M320" s="40" t="s">
        <v>59</v>
      </c>
      <c r="N320" s="40" t="s">
        <v>59</v>
      </c>
      <c r="O320" s="40" t="s">
        <v>59</v>
      </c>
      <c r="P320" s="40" t="s">
        <v>59</v>
      </c>
      <c r="Q320" s="40" t="s">
        <v>59</v>
      </c>
      <c r="R320" s="40" t="s">
        <v>59</v>
      </c>
      <c r="S320" s="69">
        <f>S343</f>
        <v>47718.2</v>
      </c>
      <c r="T320" s="40" t="s">
        <v>59</v>
      </c>
      <c r="U320" s="40" t="s">
        <v>59</v>
      </c>
      <c r="V320" s="40" t="s">
        <v>59</v>
      </c>
      <c r="W320" s="208">
        <f t="shared" si="57"/>
        <v>47718.2</v>
      </c>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c r="FL320" s="5"/>
      <c r="FM320" s="5"/>
      <c r="FN320" s="5"/>
      <c r="FO320" s="5"/>
      <c r="FP320" s="5"/>
      <c r="FQ320" s="5"/>
      <c r="FR320" s="5"/>
      <c r="FS320" s="5"/>
      <c r="FT320" s="5"/>
      <c r="FU320" s="5"/>
      <c r="FV320" s="5"/>
      <c r="FW320" s="5"/>
      <c r="FX320" s="5"/>
      <c r="FY320" s="5"/>
      <c r="FZ320" s="5"/>
      <c r="GA320" s="5"/>
      <c r="GB320" s="5"/>
      <c r="GC320" s="5"/>
      <c r="GD320" s="5"/>
      <c r="GE320" s="5"/>
      <c r="GF320" s="5"/>
      <c r="GG320" s="5"/>
      <c r="GH320" s="5"/>
      <c r="GI320" s="5"/>
      <c r="GJ320" s="5"/>
      <c r="GK320" s="5"/>
      <c r="GL320" s="5"/>
      <c r="GM320" s="5"/>
      <c r="GN320" s="5"/>
      <c r="GO320" s="5"/>
      <c r="GP320" s="5"/>
      <c r="GQ320" s="5"/>
      <c r="GR320" s="5"/>
      <c r="GS320" s="5"/>
      <c r="GT320" s="5"/>
      <c r="GU320" s="5"/>
      <c r="GV320" s="5"/>
      <c r="GW320" s="5"/>
      <c r="GX320" s="5"/>
      <c r="GY320" s="5"/>
      <c r="GZ320" s="5"/>
      <c r="HA320" s="5"/>
      <c r="HB320" s="5"/>
      <c r="HC320" s="5"/>
    </row>
    <row r="321" spans="1:211" s="6" customFormat="1" ht="15" customHeight="1" x14ac:dyDescent="0.25">
      <c r="A321" s="234"/>
      <c r="B321" s="83" t="s">
        <v>29</v>
      </c>
      <c r="C321" s="53" t="s">
        <v>2</v>
      </c>
      <c r="D321" s="41" t="s">
        <v>0</v>
      </c>
      <c r="E321" s="40" t="s">
        <v>0</v>
      </c>
      <c r="F321" s="40" t="s">
        <v>0</v>
      </c>
      <c r="G321" s="40" t="s">
        <v>0</v>
      </c>
      <c r="H321" s="68" t="s">
        <v>438</v>
      </c>
      <c r="I321" s="40" t="s">
        <v>731</v>
      </c>
      <c r="J321" s="40" t="s">
        <v>59</v>
      </c>
      <c r="K321" s="40" t="s">
        <v>59</v>
      </c>
      <c r="L321" s="40" t="s">
        <v>59</v>
      </c>
      <c r="M321" s="40" t="s">
        <v>59</v>
      </c>
      <c r="N321" s="40" t="s">
        <v>59</v>
      </c>
      <c r="O321" s="40" t="s">
        <v>59</v>
      </c>
      <c r="P321" s="40" t="s">
        <v>59</v>
      </c>
      <c r="Q321" s="40" t="s">
        <v>59</v>
      </c>
      <c r="R321" s="40" t="s">
        <v>59</v>
      </c>
      <c r="S321" s="69">
        <f>S328+S336</f>
        <v>1877.1</v>
      </c>
      <c r="T321" s="40" t="s">
        <v>59</v>
      </c>
      <c r="U321" s="40" t="s">
        <v>59</v>
      </c>
      <c r="V321" s="40" t="s">
        <v>59</v>
      </c>
      <c r="W321" s="208">
        <f t="shared" si="57"/>
        <v>1877.1</v>
      </c>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c r="FM321" s="5"/>
      <c r="FN321" s="5"/>
      <c r="FO321" s="5"/>
      <c r="FP321" s="5"/>
      <c r="FQ321" s="5"/>
      <c r="FR321" s="5"/>
      <c r="FS321" s="5"/>
      <c r="FT321" s="5"/>
      <c r="FU321" s="5"/>
      <c r="FV321" s="5"/>
      <c r="FW321" s="5"/>
      <c r="FX321" s="5"/>
      <c r="FY321" s="5"/>
      <c r="FZ321" s="5"/>
      <c r="GA321" s="5"/>
      <c r="GB321" s="5"/>
      <c r="GC321" s="5"/>
      <c r="GD321" s="5"/>
      <c r="GE321" s="5"/>
      <c r="GF321" s="5"/>
      <c r="GG321" s="5"/>
      <c r="GH321" s="5"/>
      <c r="GI321" s="5"/>
      <c r="GJ321" s="5"/>
      <c r="GK321" s="5"/>
      <c r="GL321" s="5"/>
      <c r="GM321" s="5"/>
      <c r="GN321" s="5"/>
      <c r="GO321" s="5"/>
      <c r="GP321" s="5"/>
      <c r="GQ321" s="5"/>
      <c r="GR321" s="5"/>
      <c r="GS321" s="5"/>
      <c r="GT321" s="5"/>
      <c r="GU321" s="5"/>
      <c r="GV321" s="5"/>
      <c r="GW321" s="5"/>
      <c r="GX321" s="5"/>
      <c r="GY321" s="5"/>
      <c r="GZ321" s="5"/>
      <c r="HA321" s="5"/>
      <c r="HB321" s="5"/>
      <c r="HC321" s="5"/>
    </row>
    <row r="322" spans="1:211" s="6" customFormat="1" ht="15" customHeight="1" x14ac:dyDescent="0.25">
      <c r="A322" s="235"/>
      <c r="B322" s="83" t="s">
        <v>34</v>
      </c>
      <c r="C322" s="53" t="s">
        <v>2</v>
      </c>
      <c r="D322" s="41" t="s">
        <v>0</v>
      </c>
      <c r="E322" s="40" t="s">
        <v>0</v>
      </c>
      <c r="F322" s="40" t="s">
        <v>0</v>
      </c>
      <c r="G322" s="40" t="s">
        <v>0</v>
      </c>
      <c r="H322" s="68" t="s">
        <v>438</v>
      </c>
      <c r="I322" s="40" t="s">
        <v>731</v>
      </c>
      <c r="J322" s="40" t="s">
        <v>59</v>
      </c>
      <c r="K322" s="40" t="s">
        <v>59</v>
      </c>
      <c r="L322" s="40" t="s">
        <v>59</v>
      </c>
      <c r="M322" s="40" t="s">
        <v>59</v>
      </c>
      <c r="N322" s="40" t="s">
        <v>59</v>
      </c>
      <c r="O322" s="40" t="s">
        <v>59</v>
      </c>
      <c r="P322" s="40" t="s">
        <v>59</v>
      </c>
      <c r="Q322" s="40" t="s">
        <v>59</v>
      </c>
      <c r="R322" s="40" t="s">
        <v>59</v>
      </c>
      <c r="S322" s="69">
        <f>S329+S337</f>
        <v>185827.1</v>
      </c>
      <c r="T322" s="40" t="s">
        <v>59</v>
      </c>
      <c r="U322" s="40" t="s">
        <v>59</v>
      </c>
      <c r="V322" s="40" t="s">
        <v>59</v>
      </c>
      <c r="W322" s="208">
        <f t="shared" si="57"/>
        <v>185827.1</v>
      </c>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c r="GB322" s="5"/>
      <c r="GC322" s="5"/>
      <c r="GD322" s="5"/>
      <c r="GE322" s="5"/>
      <c r="GF322" s="5"/>
      <c r="GG322" s="5"/>
      <c r="GH322" s="5"/>
      <c r="GI322" s="5"/>
      <c r="GJ322" s="5"/>
      <c r="GK322" s="5"/>
      <c r="GL322" s="5"/>
      <c r="GM322" s="5"/>
      <c r="GN322" s="5"/>
      <c r="GO322" s="5"/>
      <c r="GP322" s="5"/>
      <c r="GQ322" s="5"/>
      <c r="GR322" s="5"/>
      <c r="GS322" s="5"/>
      <c r="GT322" s="5"/>
      <c r="GU322" s="5"/>
      <c r="GV322" s="5"/>
      <c r="GW322" s="5"/>
      <c r="GX322" s="5"/>
      <c r="GY322" s="5"/>
      <c r="GZ322" s="5"/>
      <c r="HA322" s="5"/>
      <c r="HB322" s="5"/>
      <c r="HC322" s="5"/>
    </row>
    <row r="323" spans="1:211" s="6" customFormat="1" ht="66.75" customHeight="1" x14ac:dyDescent="0.25">
      <c r="A323" s="112" t="s">
        <v>571</v>
      </c>
      <c r="B323" s="52" t="s">
        <v>577</v>
      </c>
      <c r="C323" s="42" t="s">
        <v>60</v>
      </c>
      <c r="D323" s="41" t="s">
        <v>0</v>
      </c>
      <c r="E323" s="74" t="s">
        <v>33</v>
      </c>
      <c r="F323" s="42" t="s">
        <v>569</v>
      </c>
      <c r="G323" s="40" t="s">
        <v>250</v>
      </c>
      <c r="H323" s="53" t="s">
        <v>0</v>
      </c>
      <c r="I323" s="53" t="s">
        <v>0</v>
      </c>
      <c r="J323" s="53" t="s">
        <v>0</v>
      </c>
      <c r="K323" s="53" t="s">
        <v>0</v>
      </c>
      <c r="L323" s="53" t="s">
        <v>0</v>
      </c>
      <c r="M323" s="53" t="s">
        <v>0</v>
      </c>
      <c r="N323" s="53" t="s">
        <v>0</v>
      </c>
      <c r="O323" s="53" t="s">
        <v>0</v>
      </c>
      <c r="P323" s="53" t="s">
        <v>0</v>
      </c>
      <c r="Q323" s="53">
        <v>685</v>
      </c>
      <c r="R323" s="53" t="s">
        <v>0</v>
      </c>
      <c r="S323" s="53" t="s">
        <v>0</v>
      </c>
      <c r="T323" s="53" t="s">
        <v>0</v>
      </c>
      <c r="U323" s="53" t="s">
        <v>0</v>
      </c>
      <c r="V323" s="53" t="s">
        <v>0</v>
      </c>
      <c r="W323" s="209">
        <f t="shared" si="57"/>
        <v>685</v>
      </c>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row>
    <row r="324" spans="1:211" s="6" customFormat="1" ht="117.75" customHeight="1" x14ac:dyDescent="0.25">
      <c r="A324" s="233" t="s">
        <v>651</v>
      </c>
      <c r="B324" s="113" t="s">
        <v>735</v>
      </c>
      <c r="C324" s="42" t="s">
        <v>0</v>
      </c>
      <c r="D324" s="41" t="s">
        <v>0</v>
      </c>
      <c r="E324" s="96" t="s">
        <v>0</v>
      </c>
      <c r="F324" s="42" t="s">
        <v>723</v>
      </c>
      <c r="G324" s="40" t="s">
        <v>250</v>
      </c>
      <c r="H324" s="53" t="s">
        <v>0</v>
      </c>
      <c r="I324" s="53" t="s">
        <v>0</v>
      </c>
      <c r="J324" s="53" t="s">
        <v>0</v>
      </c>
      <c r="K324" s="53" t="s">
        <v>0</v>
      </c>
      <c r="L324" s="53" t="s">
        <v>0</v>
      </c>
      <c r="M324" s="53" t="s">
        <v>0</v>
      </c>
      <c r="N324" s="53" t="s">
        <v>0</v>
      </c>
      <c r="O324" s="53" t="s">
        <v>0</v>
      </c>
      <c r="P324" s="53" t="s">
        <v>0</v>
      </c>
      <c r="Q324" s="53" t="s">
        <v>0</v>
      </c>
      <c r="R324" s="53" t="s">
        <v>0</v>
      </c>
      <c r="S324" s="53" t="s">
        <v>0</v>
      </c>
      <c r="T324" s="53" t="s">
        <v>0</v>
      </c>
      <c r="U324" s="53" t="s">
        <v>0</v>
      </c>
      <c r="V324" s="53" t="s">
        <v>0</v>
      </c>
      <c r="W324" s="172" t="s">
        <v>0</v>
      </c>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c r="GU324" s="5"/>
      <c r="GV324" s="5"/>
      <c r="GW324" s="5"/>
      <c r="GX324" s="5"/>
      <c r="GY324" s="5"/>
      <c r="GZ324" s="5"/>
      <c r="HA324" s="5"/>
      <c r="HB324" s="5"/>
      <c r="HC324" s="5"/>
    </row>
    <row r="325" spans="1:211" s="6" customFormat="1" ht="13.5" customHeight="1" x14ac:dyDescent="0.25">
      <c r="A325" s="234"/>
      <c r="B325" s="83" t="s">
        <v>437</v>
      </c>
      <c r="C325" s="53" t="s">
        <v>2</v>
      </c>
      <c r="D325" s="41" t="s">
        <v>0</v>
      </c>
      <c r="E325" s="40" t="s">
        <v>0</v>
      </c>
      <c r="F325" s="40" t="s">
        <v>0</v>
      </c>
      <c r="G325" s="40" t="s">
        <v>0</v>
      </c>
      <c r="H325" s="68" t="s">
        <v>438</v>
      </c>
      <c r="I325" s="53" t="s">
        <v>0</v>
      </c>
      <c r="J325" s="40" t="s">
        <v>59</v>
      </c>
      <c r="K325" s="40" t="s">
        <v>59</v>
      </c>
      <c r="L325" s="40" t="s">
        <v>59</v>
      </c>
      <c r="M325" s="40" t="s">
        <v>59</v>
      </c>
      <c r="N325" s="40" t="s">
        <v>59</v>
      </c>
      <c r="O325" s="40" t="s">
        <v>59</v>
      </c>
      <c r="P325" s="40" t="s">
        <v>59</v>
      </c>
      <c r="Q325" s="53">
        <f>Q326+Q327</f>
        <v>19995.099999999999</v>
      </c>
      <c r="R325" s="40" t="s">
        <v>59</v>
      </c>
      <c r="S325" s="69">
        <f>S328+S329</f>
        <v>64329.8</v>
      </c>
      <c r="T325" s="40" t="s">
        <v>59</v>
      </c>
      <c r="U325" s="40" t="s">
        <v>59</v>
      </c>
      <c r="V325" s="40" t="s">
        <v>59</v>
      </c>
      <c r="W325" s="207">
        <f>SUM(K325:V325)</f>
        <v>84324.9</v>
      </c>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row>
    <row r="326" spans="1:211" s="6" customFormat="1" ht="12.75" customHeight="1" x14ac:dyDescent="0.25">
      <c r="A326" s="234"/>
      <c r="B326" s="83" t="s">
        <v>29</v>
      </c>
      <c r="C326" s="53" t="s">
        <v>2</v>
      </c>
      <c r="D326" s="41" t="s">
        <v>0</v>
      </c>
      <c r="E326" s="40" t="s">
        <v>0</v>
      </c>
      <c r="F326" s="40" t="s">
        <v>0</v>
      </c>
      <c r="G326" s="40" t="s">
        <v>0</v>
      </c>
      <c r="H326" s="68" t="s">
        <v>438</v>
      </c>
      <c r="I326" s="40" t="s">
        <v>584</v>
      </c>
      <c r="J326" s="40" t="s">
        <v>59</v>
      </c>
      <c r="K326" s="40" t="s">
        <v>59</v>
      </c>
      <c r="L326" s="40" t="s">
        <v>59</v>
      </c>
      <c r="M326" s="40" t="s">
        <v>59</v>
      </c>
      <c r="N326" s="40" t="s">
        <v>59</v>
      </c>
      <c r="O326" s="40" t="s">
        <v>59</v>
      </c>
      <c r="P326" s="40" t="s">
        <v>59</v>
      </c>
      <c r="Q326" s="53">
        <v>200</v>
      </c>
      <c r="R326" s="40" t="s">
        <v>59</v>
      </c>
      <c r="S326" s="40" t="s">
        <v>59</v>
      </c>
      <c r="T326" s="40" t="s">
        <v>59</v>
      </c>
      <c r="U326" s="40" t="s">
        <v>59</v>
      </c>
      <c r="V326" s="40" t="s">
        <v>59</v>
      </c>
      <c r="W326" s="207">
        <f t="shared" ref="W326:W331" si="58">SUM(K326:V326)</f>
        <v>200</v>
      </c>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row>
    <row r="327" spans="1:211" s="6" customFormat="1" ht="13.5" customHeight="1" x14ac:dyDescent="0.25">
      <c r="A327" s="234"/>
      <c r="B327" s="83" t="s">
        <v>34</v>
      </c>
      <c r="C327" s="53" t="s">
        <v>2</v>
      </c>
      <c r="D327" s="41" t="s">
        <v>0</v>
      </c>
      <c r="E327" s="40" t="s">
        <v>0</v>
      </c>
      <c r="F327" s="40" t="s">
        <v>0</v>
      </c>
      <c r="G327" s="40" t="s">
        <v>0</v>
      </c>
      <c r="H327" s="68" t="s">
        <v>438</v>
      </c>
      <c r="I327" s="40" t="s">
        <v>584</v>
      </c>
      <c r="J327" s="40" t="s">
        <v>59</v>
      </c>
      <c r="K327" s="40" t="s">
        <v>59</v>
      </c>
      <c r="L327" s="40" t="s">
        <v>59</v>
      </c>
      <c r="M327" s="40" t="s">
        <v>59</v>
      </c>
      <c r="N327" s="40" t="s">
        <v>59</v>
      </c>
      <c r="O327" s="40" t="s">
        <v>59</v>
      </c>
      <c r="P327" s="40" t="s">
        <v>59</v>
      </c>
      <c r="Q327" s="53">
        <v>19795.099999999999</v>
      </c>
      <c r="R327" s="40" t="s">
        <v>59</v>
      </c>
      <c r="S327" s="40" t="s">
        <v>59</v>
      </c>
      <c r="T327" s="40" t="s">
        <v>59</v>
      </c>
      <c r="U327" s="40" t="s">
        <v>59</v>
      </c>
      <c r="V327" s="40" t="s">
        <v>59</v>
      </c>
      <c r="W327" s="207">
        <f t="shared" si="58"/>
        <v>19795.099999999999</v>
      </c>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c r="GU327" s="5"/>
      <c r="GV327" s="5"/>
      <c r="GW327" s="5"/>
      <c r="GX327" s="5"/>
      <c r="GY327" s="5"/>
      <c r="GZ327" s="5"/>
      <c r="HA327" s="5"/>
      <c r="HB327" s="5"/>
      <c r="HC327" s="5"/>
    </row>
    <row r="328" spans="1:211" s="6" customFormat="1" ht="13.5" customHeight="1" x14ac:dyDescent="0.25">
      <c r="A328" s="234"/>
      <c r="B328" s="83" t="s">
        <v>29</v>
      </c>
      <c r="C328" s="53" t="s">
        <v>2</v>
      </c>
      <c r="D328" s="41" t="s">
        <v>0</v>
      </c>
      <c r="E328" s="40" t="s">
        <v>0</v>
      </c>
      <c r="F328" s="40" t="s">
        <v>0</v>
      </c>
      <c r="G328" s="40" t="s">
        <v>0</v>
      </c>
      <c r="H328" s="68" t="s">
        <v>438</v>
      </c>
      <c r="I328" s="40" t="s">
        <v>731</v>
      </c>
      <c r="J328" s="40">
        <v>811</v>
      </c>
      <c r="K328" s="40" t="s">
        <v>59</v>
      </c>
      <c r="L328" s="40" t="s">
        <v>59</v>
      </c>
      <c r="M328" s="40" t="s">
        <v>59</v>
      </c>
      <c r="N328" s="40" t="s">
        <v>59</v>
      </c>
      <c r="O328" s="40" t="s">
        <v>59</v>
      </c>
      <c r="P328" s="40" t="s">
        <v>59</v>
      </c>
      <c r="Q328" s="40" t="s">
        <v>0</v>
      </c>
      <c r="R328" s="40" t="s">
        <v>59</v>
      </c>
      <c r="S328" s="69">
        <v>643.29999999999995</v>
      </c>
      <c r="T328" s="40" t="s">
        <v>59</v>
      </c>
      <c r="U328" s="40" t="s">
        <v>59</v>
      </c>
      <c r="V328" s="40" t="s">
        <v>59</v>
      </c>
      <c r="W328" s="207">
        <f t="shared" si="58"/>
        <v>643.29999999999995</v>
      </c>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c r="FM328" s="5"/>
      <c r="FN328" s="5"/>
      <c r="FO328" s="5"/>
      <c r="FP328" s="5"/>
      <c r="FQ328" s="5"/>
      <c r="FR328" s="5"/>
      <c r="FS328" s="5"/>
      <c r="FT328" s="5"/>
      <c r="FU328" s="5"/>
      <c r="FV328" s="5"/>
      <c r="FW328" s="5"/>
      <c r="FX328" s="5"/>
      <c r="FY328" s="5"/>
      <c r="FZ328" s="5"/>
      <c r="GA328" s="5"/>
      <c r="GB328" s="5"/>
      <c r="GC328" s="5"/>
      <c r="GD328" s="5"/>
      <c r="GE328" s="5"/>
      <c r="GF328" s="5"/>
      <c r="GG328" s="5"/>
      <c r="GH328" s="5"/>
      <c r="GI328" s="5"/>
      <c r="GJ328" s="5"/>
      <c r="GK328" s="5"/>
      <c r="GL328" s="5"/>
      <c r="GM328" s="5"/>
      <c r="GN328" s="5"/>
      <c r="GO328" s="5"/>
      <c r="GP328" s="5"/>
      <c r="GQ328" s="5"/>
      <c r="GR328" s="5"/>
      <c r="GS328" s="5"/>
      <c r="GT328" s="5"/>
      <c r="GU328" s="5"/>
      <c r="GV328" s="5"/>
      <c r="GW328" s="5"/>
      <c r="GX328" s="5"/>
      <c r="GY328" s="5"/>
      <c r="GZ328" s="5"/>
      <c r="HA328" s="5"/>
      <c r="HB328" s="5"/>
      <c r="HC328" s="5"/>
    </row>
    <row r="329" spans="1:211" s="6" customFormat="1" ht="13.5" customHeight="1" x14ac:dyDescent="0.25">
      <c r="A329" s="235"/>
      <c r="B329" s="83" t="s">
        <v>34</v>
      </c>
      <c r="C329" s="53" t="s">
        <v>2</v>
      </c>
      <c r="D329" s="41" t="s">
        <v>0</v>
      </c>
      <c r="E329" s="40" t="s">
        <v>0</v>
      </c>
      <c r="F329" s="40" t="s">
        <v>0</v>
      </c>
      <c r="G329" s="40" t="s">
        <v>0</v>
      </c>
      <c r="H329" s="68" t="s">
        <v>438</v>
      </c>
      <c r="I329" s="40" t="s">
        <v>731</v>
      </c>
      <c r="J329" s="40">
        <v>811</v>
      </c>
      <c r="K329" s="40" t="s">
        <v>59</v>
      </c>
      <c r="L329" s="40" t="s">
        <v>59</v>
      </c>
      <c r="M329" s="40" t="s">
        <v>59</v>
      </c>
      <c r="N329" s="40" t="s">
        <v>59</v>
      </c>
      <c r="O329" s="40" t="s">
        <v>59</v>
      </c>
      <c r="P329" s="40" t="s">
        <v>59</v>
      </c>
      <c r="Q329" s="40" t="s">
        <v>0</v>
      </c>
      <c r="R329" s="40" t="s">
        <v>59</v>
      </c>
      <c r="S329" s="69">
        <v>63686.5</v>
      </c>
      <c r="T329" s="40" t="s">
        <v>59</v>
      </c>
      <c r="U329" s="40" t="s">
        <v>59</v>
      </c>
      <c r="V329" s="40" t="s">
        <v>59</v>
      </c>
      <c r="W329" s="207">
        <f t="shared" si="58"/>
        <v>63686.5</v>
      </c>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c r="GU329" s="5"/>
      <c r="GV329" s="5"/>
      <c r="GW329" s="5"/>
      <c r="GX329" s="5"/>
      <c r="GY329" s="5"/>
      <c r="GZ329" s="5"/>
      <c r="HA329" s="5"/>
      <c r="HB329" s="5"/>
      <c r="HC329" s="5"/>
    </row>
    <row r="330" spans="1:211" s="6" customFormat="1" ht="57" customHeight="1" x14ac:dyDescent="0.25">
      <c r="A330" s="112" t="s">
        <v>703</v>
      </c>
      <c r="B330" s="113" t="s">
        <v>585</v>
      </c>
      <c r="C330" s="42" t="s">
        <v>60</v>
      </c>
      <c r="D330" s="41" t="s">
        <v>0</v>
      </c>
      <c r="E330" s="74" t="s">
        <v>33</v>
      </c>
      <c r="F330" s="42" t="s">
        <v>723</v>
      </c>
      <c r="G330" s="40" t="s">
        <v>250</v>
      </c>
      <c r="H330" s="53" t="s">
        <v>0</v>
      </c>
      <c r="I330" s="53" t="s">
        <v>0</v>
      </c>
      <c r="J330" s="53" t="s">
        <v>0</v>
      </c>
      <c r="K330" s="53" t="s">
        <v>0</v>
      </c>
      <c r="L330" s="53" t="s">
        <v>0</v>
      </c>
      <c r="M330" s="53" t="s">
        <v>0</v>
      </c>
      <c r="N330" s="53" t="s">
        <v>0</v>
      </c>
      <c r="O330" s="53" t="s">
        <v>0</v>
      </c>
      <c r="P330" s="53" t="s">
        <v>0</v>
      </c>
      <c r="Q330" s="53">
        <v>160</v>
      </c>
      <c r="R330" s="53" t="s">
        <v>0</v>
      </c>
      <c r="S330" s="53">
        <v>291</v>
      </c>
      <c r="T330" s="53" t="s">
        <v>0</v>
      </c>
      <c r="U330" s="53" t="s">
        <v>0</v>
      </c>
      <c r="V330" s="53" t="s">
        <v>0</v>
      </c>
      <c r="W330" s="172">
        <f t="shared" si="58"/>
        <v>451</v>
      </c>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row>
    <row r="331" spans="1:211" s="6" customFormat="1" ht="55.5" customHeight="1" x14ac:dyDescent="0.25">
      <c r="A331" s="112" t="s">
        <v>704</v>
      </c>
      <c r="B331" s="113" t="s">
        <v>587</v>
      </c>
      <c r="C331" s="42" t="s">
        <v>60</v>
      </c>
      <c r="D331" s="41" t="s">
        <v>0</v>
      </c>
      <c r="E331" s="74" t="s">
        <v>33</v>
      </c>
      <c r="F331" s="42" t="s">
        <v>723</v>
      </c>
      <c r="G331" s="40" t="s">
        <v>250</v>
      </c>
      <c r="H331" s="53" t="s">
        <v>0</v>
      </c>
      <c r="I331" s="53" t="s">
        <v>0</v>
      </c>
      <c r="J331" s="53" t="s">
        <v>0</v>
      </c>
      <c r="K331" s="53" t="s">
        <v>0</v>
      </c>
      <c r="L331" s="53" t="s">
        <v>0</v>
      </c>
      <c r="M331" s="53" t="s">
        <v>0</v>
      </c>
      <c r="N331" s="53" t="s">
        <v>0</v>
      </c>
      <c r="O331" s="53" t="s">
        <v>0</v>
      </c>
      <c r="P331" s="53" t="s">
        <v>0</v>
      </c>
      <c r="Q331" s="53">
        <v>375</v>
      </c>
      <c r="R331" s="53" t="s">
        <v>0</v>
      </c>
      <c r="S331" s="53">
        <v>680</v>
      </c>
      <c r="T331" s="53" t="s">
        <v>0</v>
      </c>
      <c r="U331" s="53" t="s">
        <v>0</v>
      </c>
      <c r="V331" s="53" t="s">
        <v>0</v>
      </c>
      <c r="W331" s="172">
        <f t="shared" si="58"/>
        <v>1055</v>
      </c>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c r="GU331" s="5"/>
      <c r="GV331" s="5"/>
      <c r="GW331" s="5"/>
      <c r="GX331" s="5"/>
      <c r="GY331" s="5"/>
      <c r="GZ331" s="5"/>
      <c r="HA331" s="5"/>
      <c r="HB331" s="5"/>
      <c r="HC331" s="5"/>
    </row>
    <row r="332" spans="1:211" s="6" customFormat="1" ht="121.5" customHeight="1" x14ac:dyDescent="0.25">
      <c r="A332" s="233" t="s">
        <v>705</v>
      </c>
      <c r="B332" s="113" t="s">
        <v>734</v>
      </c>
      <c r="C332" s="42" t="s">
        <v>0</v>
      </c>
      <c r="D332" s="41" t="s">
        <v>0</v>
      </c>
      <c r="E332" s="96" t="s">
        <v>0</v>
      </c>
      <c r="F332" s="42" t="s">
        <v>723</v>
      </c>
      <c r="G332" s="40" t="s">
        <v>250</v>
      </c>
      <c r="H332" s="53" t="s">
        <v>0</v>
      </c>
      <c r="I332" s="53" t="s">
        <v>0</v>
      </c>
      <c r="J332" s="53" t="s">
        <v>0</v>
      </c>
      <c r="K332" s="53" t="s">
        <v>0</v>
      </c>
      <c r="L332" s="53" t="s">
        <v>0</v>
      </c>
      <c r="M332" s="53" t="s">
        <v>0</v>
      </c>
      <c r="N332" s="53" t="s">
        <v>0</v>
      </c>
      <c r="O332" s="53" t="s">
        <v>0</v>
      </c>
      <c r="P332" s="53" t="s">
        <v>0</v>
      </c>
      <c r="Q332" s="53" t="s">
        <v>0</v>
      </c>
      <c r="R332" s="53" t="s">
        <v>0</v>
      </c>
      <c r="S332" s="53" t="s">
        <v>0</v>
      </c>
      <c r="T332" s="53" t="s">
        <v>0</v>
      </c>
      <c r="U332" s="53" t="s">
        <v>0</v>
      </c>
      <c r="V332" s="53" t="s">
        <v>0</v>
      </c>
      <c r="W332" s="172" t="s">
        <v>0</v>
      </c>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c r="FM332" s="5"/>
      <c r="FN332" s="5"/>
      <c r="FO332" s="5"/>
      <c r="FP332" s="5"/>
      <c r="FQ332" s="5"/>
      <c r="FR332" s="5"/>
      <c r="FS332" s="5"/>
      <c r="FT332" s="5"/>
      <c r="FU332" s="5"/>
      <c r="FV332" s="5"/>
      <c r="FW332" s="5"/>
      <c r="FX332" s="5"/>
      <c r="FY332" s="5"/>
      <c r="FZ332" s="5"/>
      <c r="GA332" s="5"/>
      <c r="GB332" s="5"/>
      <c r="GC332" s="5"/>
      <c r="GD332" s="5"/>
      <c r="GE332" s="5"/>
      <c r="GF332" s="5"/>
      <c r="GG332" s="5"/>
      <c r="GH332" s="5"/>
      <c r="GI332" s="5"/>
      <c r="GJ332" s="5"/>
      <c r="GK332" s="5"/>
      <c r="GL332" s="5"/>
      <c r="GM332" s="5"/>
      <c r="GN332" s="5"/>
      <c r="GO332" s="5"/>
      <c r="GP332" s="5"/>
      <c r="GQ332" s="5"/>
      <c r="GR332" s="5"/>
      <c r="GS332" s="5"/>
      <c r="GT332" s="5"/>
      <c r="GU332" s="5"/>
      <c r="GV332" s="5"/>
      <c r="GW332" s="5"/>
      <c r="GX332" s="5"/>
      <c r="GY332" s="5"/>
      <c r="GZ332" s="5"/>
      <c r="HA332" s="5"/>
      <c r="HB332" s="5"/>
      <c r="HC332" s="5"/>
    </row>
    <row r="333" spans="1:211" s="6" customFormat="1" ht="13.5" customHeight="1" x14ac:dyDescent="0.25">
      <c r="A333" s="234"/>
      <c r="B333" s="83" t="s">
        <v>437</v>
      </c>
      <c r="C333" s="53" t="s">
        <v>2</v>
      </c>
      <c r="D333" s="41" t="s">
        <v>0</v>
      </c>
      <c r="E333" s="40" t="s">
        <v>0</v>
      </c>
      <c r="F333" s="40" t="s">
        <v>0</v>
      </c>
      <c r="G333" s="40" t="s">
        <v>0</v>
      </c>
      <c r="H333" s="68" t="s">
        <v>438</v>
      </c>
      <c r="I333" s="53" t="s">
        <v>0</v>
      </c>
      <c r="J333" s="40" t="s">
        <v>59</v>
      </c>
      <c r="K333" s="40" t="s">
        <v>59</v>
      </c>
      <c r="L333" s="40" t="s">
        <v>59</v>
      </c>
      <c r="M333" s="40" t="s">
        <v>59</v>
      </c>
      <c r="N333" s="40" t="s">
        <v>59</v>
      </c>
      <c r="O333" s="40" t="s">
        <v>59</v>
      </c>
      <c r="P333" s="40" t="s">
        <v>59</v>
      </c>
      <c r="Q333" s="53">
        <f>Q334+Q335</f>
        <v>3134.9</v>
      </c>
      <c r="R333" s="40" t="s">
        <v>59</v>
      </c>
      <c r="S333" s="69">
        <f>S336+S337</f>
        <v>123374.40000000001</v>
      </c>
      <c r="T333" s="40" t="s">
        <v>59</v>
      </c>
      <c r="U333" s="40" t="s">
        <v>59</v>
      </c>
      <c r="V333" s="40" t="s">
        <v>59</v>
      </c>
      <c r="W333" s="207">
        <f t="shared" ref="W333:W338" si="59">SUM(K333:V333)</f>
        <v>126509.3</v>
      </c>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c r="GU333" s="5"/>
      <c r="GV333" s="5"/>
      <c r="GW333" s="5"/>
      <c r="GX333" s="5"/>
      <c r="GY333" s="5"/>
      <c r="GZ333" s="5"/>
      <c r="HA333" s="5"/>
      <c r="HB333" s="5"/>
      <c r="HC333" s="5"/>
    </row>
    <row r="334" spans="1:211" s="6" customFormat="1" ht="12.75" customHeight="1" x14ac:dyDescent="0.25">
      <c r="A334" s="234"/>
      <c r="B334" s="83" t="s">
        <v>29</v>
      </c>
      <c r="C334" s="53" t="s">
        <v>2</v>
      </c>
      <c r="D334" s="41" t="s">
        <v>0</v>
      </c>
      <c r="E334" s="40" t="s">
        <v>0</v>
      </c>
      <c r="F334" s="40" t="s">
        <v>0</v>
      </c>
      <c r="G334" s="40" t="s">
        <v>0</v>
      </c>
      <c r="H334" s="68" t="s">
        <v>438</v>
      </c>
      <c r="I334" s="40" t="s">
        <v>584</v>
      </c>
      <c r="J334" s="40" t="s">
        <v>59</v>
      </c>
      <c r="K334" s="40" t="s">
        <v>59</v>
      </c>
      <c r="L334" s="40" t="s">
        <v>59</v>
      </c>
      <c r="M334" s="40" t="s">
        <v>59</v>
      </c>
      <c r="N334" s="40" t="s">
        <v>59</v>
      </c>
      <c r="O334" s="40" t="s">
        <v>59</v>
      </c>
      <c r="P334" s="40" t="s">
        <v>59</v>
      </c>
      <c r="Q334" s="53">
        <v>31.3</v>
      </c>
      <c r="R334" s="40" t="s">
        <v>59</v>
      </c>
      <c r="S334" s="69" t="s">
        <v>59</v>
      </c>
      <c r="T334" s="40" t="s">
        <v>59</v>
      </c>
      <c r="U334" s="40" t="s">
        <v>59</v>
      </c>
      <c r="V334" s="40" t="s">
        <v>59</v>
      </c>
      <c r="W334" s="207">
        <f t="shared" si="59"/>
        <v>31.3</v>
      </c>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c r="GU334" s="5"/>
      <c r="GV334" s="5"/>
      <c r="GW334" s="5"/>
      <c r="GX334" s="5"/>
      <c r="GY334" s="5"/>
      <c r="GZ334" s="5"/>
      <c r="HA334" s="5"/>
      <c r="HB334" s="5"/>
      <c r="HC334" s="5"/>
    </row>
    <row r="335" spans="1:211" s="6" customFormat="1" ht="12.75" customHeight="1" x14ac:dyDescent="0.25">
      <c r="A335" s="234"/>
      <c r="B335" s="83" t="s">
        <v>34</v>
      </c>
      <c r="C335" s="53" t="s">
        <v>2</v>
      </c>
      <c r="D335" s="41" t="s">
        <v>0</v>
      </c>
      <c r="E335" s="40" t="s">
        <v>0</v>
      </c>
      <c r="F335" s="40" t="s">
        <v>0</v>
      </c>
      <c r="G335" s="40" t="s">
        <v>0</v>
      </c>
      <c r="H335" s="68" t="s">
        <v>438</v>
      </c>
      <c r="I335" s="40" t="s">
        <v>584</v>
      </c>
      <c r="J335" s="40" t="s">
        <v>59</v>
      </c>
      <c r="K335" s="40" t="s">
        <v>59</v>
      </c>
      <c r="L335" s="40" t="s">
        <v>59</v>
      </c>
      <c r="M335" s="40" t="s">
        <v>59</v>
      </c>
      <c r="N335" s="40" t="s">
        <v>59</v>
      </c>
      <c r="O335" s="40" t="s">
        <v>59</v>
      </c>
      <c r="P335" s="40" t="s">
        <v>59</v>
      </c>
      <c r="Q335" s="53">
        <v>3103.6</v>
      </c>
      <c r="R335" s="40" t="s">
        <v>59</v>
      </c>
      <c r="S335" s="69" t="s">
        <v>59</v>
      </c>
      <c r="T335" s="40" t="s">
        <v>59</v>
      </c>
      <c r="U335" s="40" t="s">
        <v>59</v>
      </c>
      <c r="V335" s="40" t="s">
        <v>59</v>
      </c>
      <c r="W335" s="207">
        <f t="shared" si="59"/>
        <v>3103.6</v>
      </c>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c r="GU335" s="5"/>
      <c r="GV335" s="5"/>
      <c r="GW335" s="5"/>
      <c r="GX335" s="5"/>
      <c r="GY335" s="5"/>
      <c r="GZ335" s="5"/>
      <c r="HA335" s="5"/>
      <c r="HB335" s="5"/>
      <c r="HC335" s="5"/>
    </row>
    <row r="336" spans="1:211" s="6" customFormat="1" ht="12.75" customHeight="1" x14ac:dyDescent="0.25">
      <c r="A336" s="234"/>
      <c r="B336" s="83" t="s">
        <v>29</v>
      </c>
      <c r="C336" s="53" t="s">
        <v>2</v>
      </c>
      <c r="D336" s="41" t="s">
        <v>0</v>
      </c>
      <c r="E336" s="40" t="s">
        <v>0</v>
      </c>
      <c r="F336" s="40" t="s">
        <v>0</v>
      </c>
      <c r="G336" s="40" t="s">
        <v>0</v>
      </c>
      <c r="H336" s="68" t="s">
        <v>438</v>
      </c>
      <c r="I336" s="40" t="s">
        <v>731</v>
      </c>
      <c r="J336" s="40">
        <v>811</v>
      </c>
      <c r="K336" s="40" t="s">
        <v>59</v>
      </c>
      <c r="L336" s="40" t="s">
        <v>59</v>
      </c>
      <c r="M336" s="40" t="s">
        <v>59</v>
      </c>
      <c r="N336" s="40" t="s">
        <v>59</v>
      </c>
      <c r="O336" s="40" t="s">
        <v>59</v>
      </c>
      <c r="P336" s="40" t="s">
        <v>59</v>
      </c>
      <c r="Q336" s="40" t="s">
        <v>0</v>
      </c>
      <c r="R336" s="40" t="s">
        <v>59</v>
      </c>
      <c r="S336" s="69">
        <v>1233.8</v>
      </c>
      <c r="T336" s="40" t="s">
        <v>59</v>
      </c>
      <c r="U336" s="40" t="s">
        <v>59</v>
      </c>
      <c r="V336" s="40" t="s">
        <v>59</v>
      </c>
      <c r="W336" s="207">
        <f t="shared" si="59"/>
        <v>1233.8</v>
      </c>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c r="FM336" s="5"/>
      <c r="FN336" s="5"/>
      <c r="FO336" s="5"/>
      <c r="FP336" s="5"/>
      <c r="FQ336" s="5"/>
      <c r="FR336" s="5"/>
      <c r="FS336" s="5"/>
      <c r="FT336" s="5"/>
      <c r="FU336" s="5"/>
      <c r="FV336" s="5"/>
      <c r="FW336" s="5"/>
      <c r="FX336" s="5"/>
      <c r="FY336" s="5"/>
      <c r="FZ336" s="5"/>
      <c r="GA336" s="5"/>
      <c r="GB336" s="5"/>
      <c r="GC336" s="5"/>
      <c r="GD336" s="5"/>
      <c r="GE336" s="5"/>
      <c r="GF336" s="5"/>
      <c r="GG336" s="5"/>
      <c r="GH336" s="5"/>
      <c r="GI336" s="5"/>
      <c r="GJ336" s="5"/>
      <c r="GK336" s="5"/>
      <c r="GL336" s="5"/>
      <c r="GM336" s="5"/>
      <c r="GN336" s="5"/>
      <c r="GO336" s="5"/>
      <c r="GP336" s="5"/>
      <c r="GQ336" s="5"/>
      <c r="GR336" s="5"/>
      <c r="GS336" s="5"/>
      <c r="GT336" s="5"/>
      <c r="GU336" s="5"/>
      <c r="GV336" s="5"/>
      <c r="GW336" s="5"/>
      <c r="GX336" s="5"/>
      <c r="GY336" s="5"/>
      <c r="GZ336" s="5"/>
      <c r="HA336" s="5"/>
      <c r="HB336" s="5"/>
      <c r="HC336" s="5"/>
    </row>
    <row r="337" spans="1:211" s="6" customFormat="1" ht="12.75" customHeight="1" x14ac:dyDescent="0.25">
      <c r="A337" s="235"/>
      <c r="B337" s="83" t="s">
        <v>34</v>
      </c>
      <c r="C337" s="53" t="s">
        <v>2</v>
      </c>
      <c r="D337" s="41" t="s">
        <v>0</v>
      </c>
      <c r="E337" s="40" t="s">
        <v>0</v>
      </c>
      <c r="F337" s="40" t="s">
        <v>0</v>
      </c>
      <c r="G337" s="40" t="s">
        <v>0</v>
      </c>
      <c r="H337" s="68" t="s">
        <v>438</v>
      </c>
      <c r="I337" s="40" t="s">
        <v>731</v>
      </c>
      <c r="J337" s="40">
        <v>811</v>
      </c>
      <c r="K337" s="40" t="s">
        <v>59</v>
      </c>
      <c r="L337" s="40" t="s">
        <v>59</v>
      </c>
      <c r="M337" s="40" t="s">
        <v>59</v>
      </c>
      <c r="N337" s="40" t="s">
        <v>59</v>
      </c>
      <c r="O337" s="40" t="s">
        <v>59</v>
      </c>
      <c r="P337" s="40" t="s">
        <v>59</v>
      </c>
      <c r="Q337" s="40" t="s">
        <v>0</v>
      </c>
      <c r="R337" s="40" t="s">
        <v>59</v>
      </c>
      <c r="S337" s="69">
        <v>122140.6</v>
      </c>
      <c r="T337" s="40" t="s">
        <v>59</v>
      </c>
      <c r="U337" s="40" t="s">
        <v>59</v>
      </c>
      <c r="V337" s="40" t="s">
        <v>59</v>
      </c>
      <c r="W337" s="207">
        <f t="shared" si="59"/>
        <v>122140.6</v>
      </c>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c r="FM337" s="5"/>
      <c r="FN337" s="5"/>
      <c r="FO337" s="5"/>
      <c r="FP337" s="5"/>
      <c r="FQ337" s="5"/>
      <c r="FR337" s="5"/>
      <c r="FS337" s="5"/>
      <c r="FT337" s="5"/>
      <c r="FU337" s="5"/>
      <c r="FV337" s="5"/>
      <c r="FW337" s="5"/>
      <c r="FX337" s="5"/>
      <c r="FY337" s="5"/>
      <c r="FZ337" s="5"/>
      <c r="GA337" s="5"/>
      <c r="GB337" s="5"/>
      <c r="GC337" s="5"/>
      <c r="GD337" s="5"/>
      <c r="GE337" s="5"/>
      <c r="GF337" s="5"/>
      <c r="GG337" s="5"/>
      <c r="GH337" s="5"/>
      <c r="GI337" s="5"/>
      <c r="GJ337" s="5"/>
      <c r="GK337" s="5"/>
      <c r="GL337" s="5"/>
      <c r="GM337" s="5"/>
      <c r="GN337" s="5"/>
      <c r="GO337" s="5"/>
      <c r="GP337" s="5"/>
      <c r="GQ337" s="5"/>
      <c r="GR337" s="5"/>
      <c r="GS337" s="5"/>
      <c r="GT337" s="5"/>
      <c r="GU337" s="5"/>
      <c r="GV337" s="5"/>
      <c r="GW337" s="5"/>
      <c r="GX337" s="5"/>
      <c r="GY337" s="5"/>
      <c r="GZ337" s="5"/>
      <c r="HA337" s="5"/>
      <c r="HB337" s="5"/>
      <c r="HC337" s="5"/>
    </row>
    <row r="338" spans="1:211" s="6" customFormat="1" ht="56.25" customHeight="1" x14ac:dyDescent="0.25">
      <c r="A338" s="112" t="s">
        <v>706</v>
      </c>
      <c r="B338" s="113" t="s">
        <v>579</v>
      </c>
      <c r="C338" s="42" t="s">
        <v>60</v>
      </c>
      <c r="D338" s="41" t="s">
        <v>0</v>
      </c>
      <c r="E338" s="74" t="s">
        <v>33</v>
      </c>
      <c r="F338" s="42" t="s">
        <v>723</v>
      </c>
      <c r="G338" s="40" t="s">
        <v>250</v>
      </c>
      <c r="H338" s="53" t="s">
        <v>0</v>
      </c>
      <c r="I338" s="53" t="s">
        <v>0</v>
      </c>
      <c r="J338" s="53" t="s">
        <v>0</v>
      </c>
      <c r="K338" s="53" t="s">
        <v>0</v>
      </c>
      <c r="L338" s="53" t="s">
        <v>0</v>
      </c>
      <c r="M338" s="53" t="s">
        <v>0</v>
      </c>
      <c r="N338" s="53" t="s">
        <v>0</v>
      </c>
      <c r="O338" s="53" t="s">
        <v>0</v>
      </c>
      <c r="P338" s="53" t="s">
        <v>0</v>
      </c>
      <c r="Q338" s="53">
        <v>150</v>
      </c>
      <c r="R338" s="53" t="s">
        <v>0</v>
      </c>
      <c r="S338" s="53">
        <v>1618</v>
      </c>
      <c r="T338" s="53" t="s">
        <v>0</v>
      </c>
      <c r="U338" s="53" t="s">
        <v>0</v>
      </c>
      <c r="V338" s="53" t="s">
        <v>0</v>
      </c>
      <c r="W338" s="172">
        <f t="shared" si="59"/>
        <v>1768</v>
      </c>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c r="FL338" s="5"/>
      <c r="FM338" s="5"/>
      <c r="FN338" s="5"/>
      <c r="FO338" s="5"/>
      <c r="FP338" s="5"/>
      <c r="FQ338" s="5"/>
      <c r="FR338" s="5"/>
      <c r="FS338" s="5"/>
      <c r="FT338" s="5"/>
      <c r="FU338" s="5"/>
      <c r="FV338" s="5"/>
      <c r="FW338" s="5"/>
      <c r="FX338" s="5"/>
      <c r="FY338" s="5"/>
      <c r="FZ338" s="5"/>
      <c r="GA338" s="5"/>
      <c r="GB338" s="5"/>
      <c r="GC338" s="5"/>
      <c r="GD338" s="5"/>
      <c r="GE338" s="5"/>
      <c r="GF338" s="5"/>
      <c r="GG338" s="5"/>
      <c r="GH338" s="5"/>
      <c r="GI338" s="5"/>
      <c r="GJ338" s="5"/>
      <c r="GK338" s="5"/>
      <c r="GL338" s="5"/>
      <c r="GM338" s="5"/>
      <c r="GN338" s="5"/>
      <c r="GO338" s="5"/>
      <c r="GP338" s="5"/>
      <c r="GQ338" s="5"/>
      <c r="GR338" s="5"/>
      <c r="GS338" s="5"/>
      <c r="GT338" s="5"/>
      <c r="GU338" s="5"/>
      <c r="GV338" s="5"/>
      <c r="GW338" s="5"/>
      <c r="GX338" s="5"/>
      <c r="GY338" s="5"/>
      <c r="GZ338" s="5"/>
      <c r="HA338" s="5"/>
      <c r="HB338" s="5"/>
      <c r="HC338" s="5"/>
    </row>
    <row r="339" spans="1:211" s="6" customFormat="1" ht="66" customHeight="1" x14ac:dyDescent="0.25">
      <c r="A339" s="112" t="s">
        <v>726</v>
      </c>
      <c r="B339" s="113" t="s">
        <v>727</v>
      </c>
      <c r="C339" s="42" t="s">
        <v>27</v>
      </c>
      <c r="D339" s="41" t="s">
        <v>0</v>
      </c>
      <c r="E339" s="74" t="s">
        <v>33</v>
      </c>
      <c r="F339" s="42" t="s">
        <v>725</v>
      </c>
      <c r="G339" s="40" t="s">
        <v>250</v>
      </c>
      <c r="H339" s="53" t="s">
        <v>0</v>
      </c>
      <c r="I339" s="53" t="s">
        <v>0</v>
      </c>
      <c r="J339" s="53" t="s">
        <v>0</v>
      </c>
      <c r="K339" s="53" t="s">
        <v>0</v>
      </c>
      <c r="L339" s="53" t="s">
        <v>0</v>
      </c>
      <c r="M339" s="53" t="s">
        <v>0</v>
      </c>
      <c r="N339" s="53" t="s">
        <v>0</v>
      </c>
      <c r="O339" s="53" t="s">
        <v>0</v>
      </c>
      <c r="P339" s="53" t="s">
        <v>0</v>
      </c>
      <c r="Q339" s="53" t="s">
        <v>0</v>
      </c>
      <c r="R339" s="53" t="s">
        <v>0</v>
      </c>
      <c r="S339" s="53">
        <v>4.2</v>
      </c>
      <c r="T339" s="53" t="s">
        <v>0</v>
      </c>
      <c r="U339" s="53" t="s">
        <v>0</v>
      </c>
      <c r="V339" s="53" t="s">
        <v>0</v>
      </c>
      <c r="W339" s="172" t="s">
        <v>0</v>
      </c>
      <c r="X339" s="17"/>
      <c r="Y339" s="17"/>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c r="FM339" s="5"/>
      <c r="FN339" s="5"/>
      <c r="FO339" s="5"/>
      <c r="FP339" s="5"/>
      <c r="FQ339" s="5"/>
      <c r="FR339" s="5"/>
      <c r="FS339" s="5"/>
      <c r="FT339" s="5"/>
      <c r="FU339" s="5"/>
      <c r="FV339" s="5"/>
      <c r="FW339" s="5"/>
      <c r="FX339" s="5"/>
      <c r="FY339" s="5"/>
      <c r="FZ339" s="5"/>
      <c r="GA339" s="5"/>
      <c r="GB339" s="5"/>
      <c r="GC339" s="5"/>
      <c r="GD339" s="5"/>
      <c r="GE339" s="5"/>
      <c r="GF339" s="5"/>
      <c r="GG339" s="5"/>
      <c r="GH339" s="5"/>
      <c r="GI339" s="5"/>
      <c r="GJ339" s="5"/>
      <c r="GK339" s="5"/>
      <c r="GL339" s="5"/>
      <c r="GM339" s="5"/>
      <c r="GN339" s="5"/>
      <c r="GO339" s="5"/>
      <c r="GP339" s="5"/>
      <c r="GQ339" s="5"/>
      <c r="GR339" s="5"/>
      <c r="GS339" s="5"/>
      <c r="GT339" s="5"/>
      <c r="GU339" s="5"/>
      <c r="GV339" s="5"/>
      <c r="GW339" s="5"/>
      <c r="GX339" s="5"/>
      <c r="GY339" s="5"/>
      <c r="GZ339" s="5"/>
      <c r="HA339" s="5"/>
      <c r="HB339" s="5"/>
      <c r="HC339" s="5"/>
    </row>
    <row r="340" spans="1:211" s="6" customFormat="1" ht="69.75" customHeight="1" x14ac:dyDescent="0.25">
      <c r="A340" s="233" t="s">
        <v>721</v>
      </c>
      <c r="B340" s="113" t="s">
        <v>719</v>
      </c>
      <c r="C340" s="42" t="s">
        <v>0</v>
      </c>
      <c r="D340" s="41" t="s">
        <v>0</v>
      </c>
      <c r="E340" s="96" t="s">
        <v>0</v>
      </c>
      <c r="F340" s="42" t="s">
        <v>725</v>
      </c>
      <c r="G340" s="40" t="s">
        <v>250</v>
      </c>
      <c r="H340" s="40" t="s">
        <v>0</v>
      </c>
      <c r="I340" s="40" t="s">
        <v>0</v>
      </c>
      <c r="J340" s="40" t="s">
        <v>0</v>
      </c>
      <c r="K340" s="40" t="s">
        <v>0</v>
      </c>
      <c r="L340" s="40" t="s">
        <v>0</v>
      </c>
      <c r="M340" s="40" t="s">
        <v>0</v>
      </c>
      <c r="N340" s="40" t="s">
        <v>0</v>
      </c>
      <c r="O340" s="40" t="s">
        <v>0</v>
      </c>
      <c r="P340" s="40" t="s">
        <v>0</v>
      </c>
      <c r="Q340" s="40" t="s">
        <v>0</v>
      </c>
      <c r="R340" s="40" t="s">
        <v>0</v>
      </c>
      <c r="S340" s="40" t="s">
        <v>0</v>
      </c>
      <c r="T340" s="40" t="s">
        <v>0</v>
      </c>
      <c r="U340" s="40" t="s">
        <v>0</v>
      </c>
      <c r="V340" s="40" t="s">
        <v>0</v>
      </c>
      <c r="W340" s="170" t="s">
        <v>0</v>
      </c>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c r="FL340" s="5"/>
      <c r="FM340" s="5"/>
      <c r="FN340" s="5"/>
      <c r="FO340" s="5"/>
      <c r="FP340" s="5"/>
      <c r="FQ340" s="5"/>
      <c r="FR340" s="5"/>
      <c r="FS340" s="5"/>
      <c r="FT340" s="5"/>
      <c r="FU340" s="5"/>
      <c r="FV340" s="5"/>
      <c r="FW340" s="5"/>
      <c r="FX340" s="5"/>
      <c r="FY340" s="5"/>
      <c r="FZ340" s="5"/>
      <c r="GA340" s="5"/>
      <c r="GB340" s="5"/>
      <c r="GC340" s="5"/>
      <c r="GD340" s="5"/>
      <c r="GE340" s="5"/>
      <c r="GF340" s="5"/>
      <c r="GG340" s="5"/>
      <c r="GH340" s="5"/>
      <c r="GI340" s="5"/>
      <c r="GJ340" s="5"/>
      <c r="GK340" s="5"/>
      <c r="GL340" s="5"/>
      <c r="GM340" s="5"/>
      <c r="GN340" s="5"/>
      <c r="GO340" s="5"/>
      <c r="GP340" s="5"/>
      <c r="GQ340" s="5"/>
      <c r="GR340" s="5"/>
      <c r="GS340" s="5"/>
      <c r="GT340" s="5"/>
      <c r="GU340" s="5"/>
      <c r="GV340" s="5"/>
      <c r="GW340" s="5"/>
      <c r="GX340" s="5"/>
      <c r="GY340" s="5"/>
      <c r="GZ340" s="5"/>
      <c r="HA340" s="5"/>
      <c r="HB340" s="5"/>
      <c r="HC340" s="5"/>
    </row>
    <row r="341" spans="1:211" s="6" customFormat="1" ht="14.25" customHeight="1" x14ac:dyDescent="0.25">
      <c r="A341" s="234"/>
      <c r="B341" s="83" t="s">
        <v>437</v>
      </c>
      <c r="C341" s="53" t="s">
        <v>2</v>
      </c>
      <c r="D341" s="41" t="s">
        <v>0</v>
      </c>
      <c r="E341" s="40" t="s">
        <v>0</v>
      </c>
      <c r="F341" s="40" t="s">
        <v>0</v>
      </c>
      <c r="G341" s="40" t="s">
        <v>0</v>
      </c>
      <c r="H341" s="68" t="s">
        <v>438</v>
      </c>
      <c r="I341" s="40" t="s">
        <v>730</v>
      </c>
      <c r="J341" s="40" t="s">
        <v>59</v>
      </c>
      <c r="K341" s="40" t="s">
        <v>59</v>
      </c>
      <c r="L341" s="40" t="s">
        <v>59</v>
      </c>
      <c r="M341" s="40" t="s">
        <v>59</v>
      </c>
      <c r="N341" s="40" t="s">
        <v>59</v>
      </c>
      <c r="O341" s="40" t="s">
        <v>59</v>
      </c>
      <c r="P341" s="40" t="s">
        <v>59</v>
      </c>
      <c r="Q341" s="40" t="s">
        <v>59</v>
      </c>
      <c r="R341" s="40" t="s">
        <v>59</v>
      </c>
      <c r="S341" s="69">
        <f>S342+S343</f>
        <v>48200.2</v>
      </c>
      <c r="T341" s="40" t="s">
        <v>59</v>
      </c>
      <c r="U341" s="40" t="s">
        <v>59</v>
      </c>
      <c r="V341" s="40" t="s">
        <v>59</v>
      </c>
      <c r="W341" s="210">
        <f>SUM(K341:V341)</f>
        <v>48200.2</v>
      </c>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c r="FL341" s="5"/>
      <c r="FM341" s="5"/>
      <c r="FN341" s="5"/>
      <c r="FO341" s="5"/>
      <c r="FP341" s="5"/>
      <c r="FQ341" s="5"/>
      <c r="FR341" s="5"/>
      <c r="FS341" s="5"/>
      <c r="FT341" s="5"/>
      <c r="FU341" s="5"/>
      <c r="FV341" s="5"/>
      <c r="FW341" s="5"/>
      <c r="FX341" s="5"/>
      <c r="FY341" s="5"/>
      <c r="FZ341" s="5"/>
      <c r="GA341" s="5"/>
      <c r="GB341" s="5"/>
      <c r="GC341" s="5"/>
      <c r="GD341" s="5"/>
      <c r="GE341" s="5"/>
      <c r="GF341" s="5"/>
      <c r="GG341" s="5"/>
      <c r="GH341" s="5"/>
      <c r="GI341" s="5"/>
      <c r="GJ341" s="5"/>
      <c r="GK341" s="5"/>
      <c r="GL341" s="5"/>
      <c r="GM341" s="5"/>
      <c r="GN341" s="5"/>
      <c r="GO341" s="5"/>
      <c r="GP341" s="5"/>
      <c r="GQ341" s="5"/>
      <c r="GR341" s="5"/>
      <c r="GS341" s="5"/>
      <c r="GT341" s="5"/>
      <c r="GU341" s="5"/>
      <c r="GV341" s="5"/>
      <c r="GW341" s="5"/>
      <c r="GX341" s="5"/>
      <c r="GY341" s="5"/>
      <c r="GZ341" s="5"/>
      <c r="HA341" s="5"/>
      <c r="HB341" s="5"/>
      <c r="HC341" s="5"/>
    </row>
    <row r="342" spans="1:211" s="6" customFormat="1" ht="14.25" customHeight="1" x14ac:dyDescent="0.25">
      <c r="A342" s="234"/>
      <c r="B342" s="83" t="s">
        <v>29</v>
      </c>
      <c r="C342" s="53" t="s">
        <v>2</v>
      </c>
      <c r="D342" s="41" t="s">
        <v>0</v>
      </c>
      <c r="E342" s="40" t="s">
        <v>0</v>
      </c>
      <c r="F342" s="40" t="s">
        <v>0</v>
      </c>
      <c r="G342" s="40" t="s">
        <v>0</v>
      </c>
      <c r="H342" s="68" t="s">
        <v>438</v>
      </c>
      <c r="I342" s="40" t="s">
        <v>730</v>
      </c>
      <c r="J342" s="40">
        <v>811</v>
      </c>
      <c r="K342" s="40" t="s">
        <v>59</v>
      </c>
      <c r="L342" s="40" t="s">
        <v>59</v>
      </c>
      <c r="M342" s="40" t="s">
        <v>59</v>
      </c>
      <c r="N342" s="40" t="s">
        <v>59</v>
      </c>
      <c r="O342" s="40" t="s">
        <v>59</v>
      </c>
      <c r="P342" s="40" t="s">
        <v>59</v>
      </c>
      <c r="Q342" s="40" t="s">
        <v>59</v>
      </c>
      <c r="R342" s="40" t="s">
        <v>59</v>
      </c>
      <c r="S342" s="69">
        <v>482</v>
      </c>
      <c r="T342" s="40" t="s">
        <v>59</v>
      </c>
      <c r="U342" s="40" t="s">
        <v>59</v>
      </c>
      <c r="V342" s="40" t="s">
        <v>59</v>
      </c>
      <c r="W342" s="210">
        <f>SUM(K342:V342)</f>
        <v>482</v>
      </c>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c r="FM342" s="5"/>
      <c r="FN342" s="5"/>
      <c r="FO342" s="5"/>
      <c r="FP342" s="5"/>
      <c r="FQ342" s="5"/>
      <c r="FR342" s="5"/>
      <c r="FS342" s="5"/>
      <c r="FT342" s="5"/>
      <c r="FU342" s="5"/>
      <c r="FV342" s="5"/>
      <c r="FW342" s="5"/>
      <c r="FX342" s="5"/>
      <c r="FY342" s="5"/>
      <c r="FZ342" s="5"/>
      <c r="GA342" s="5"/>
      <c r="GB342" s="5"/>
      <c r="GC342" s="5"/>
      <c r="GD342" s="5"/>
      <c r="GE342" s="5"/>
      <c r="GF342" s="5"/>
      <c r="GG342" s="5"/>
      <c r="GH342" s="5"/>
      <c r="GI342" s="5"/>
      <c r="GJ342" s="5"/>
      <c r="GK342" s="5"/>
      <c r="GL342" s="5"/>
      <c r="GM342" s="5"/>
      <c r="GN342" s="5"/>
      <c r="GO342" s="5"/>
      <c r="GP342" s="5"/>
      <c r="GQ342" s="5"/>
      <c r="GR342" s="5"/>
      <c r="GS342" s="5"/>
      <c r="GT342" s="5"/>
      <c r="GU342" s="5"/>
      <c r="GV342" s="5"/>
      <c r="GW342" s="5"/>
      <c r="GX342" s="5"/>
      <c r="GY342" s="5"/>
      <c r="GZ342" s="5"/>
      <c r="HA342" s="5"/>
      <c r="HB342" s="5"/>
      <c r="HC342" s="5"/>
    </row>
    <row r="343" spans="1:211" s="6" customFormat="1" ht="13.5" customHeight="1" x14ac:dyDescent="0.25">
      <c r="A343" s="235"/>
      <c r="B343" s="83" t="s">
        <v>34</v>
      </c>
      <c r="C343" s="53" t="s">
        <v>2</v>
      </c>
      <c r="D343" s="41" t="s">
        <v>0</v>
      </c>
      <c r="E343" s="40" t="s">
        <v>0</v>
      </c>
      <c r="F343" s="40" t="s">
        <v>0</v>
      </c>
      <c r="G343" s="40" t="s">
        <v>0</v>
      </c>
      <c r="H343" s="68" t="s">
        <v>438</v>
      </c>
      <c r="I343" s="40" t="s">
        <v>730</v>
      </c>
      <c r="J343" s="40">
        <v>811</v>
      </c>
      <c r="K343" s="40" t="s">
        <v>59</v>
      </c>
      <c r="L343" s="40" t="s">
        <v>59</v>
      </c>
      <c r="M343" s="40" t="s">
        <v>59</v>
      </c>
      <c r="N343" s="40" t="s">
        <v>59</v>
      </c>
      <c r="O343" s="40" t="s">
        <v>59</v>
      </c>
      <c r="P343" s="40" t="s">
        <v>59</v>
      </c>
      <c r="Q343" s="40" t="s">
        <v>59</v>
      </c>
      <c r="R343" s="40" t="s">
        <v>59</v>
      </c>
      <c r="S343" s="69">
        <v>47718.2</v>
      </c>
      <c r="T343" s="40" t="s">
        <v>59</v>
      </c>
      <c r="U343" s="40" t="s">
        <v>59</v>
      </c>
      <c r="V343" s="40" t="s">
        <v>59</v>
      </c>
      <c r="W343" s="210">
        <f>SUM(K343:V343)</f>
        <v>47718.2</v>
      </c>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c r="FM343" s="5"/>
      <c r="FN343" s="5"/>
      <c r="FO343" s="5"/>
      <c r="FP343" s="5"/>
      <c r="FQ343" s="5"/>
      <c r="FR343" s="5"/>
      <c r="FS343" s="5"/>
      <c r="FT343" s="5"/>
      <c r="FU343" s="5"/>
      <c r="FV343" s="5"/>
      <c r="FW343" s="5"/>
      <c r="FX343" s="5"/>
      <c r="FY343" s="5"/>
      <c r="FZ343" s="5"/>
      <c r="GA343" s="5"/>
      <c r="GB343" s="5"/>
      <c r="GC343" s="5"/>
      <c r="GD343" s="5"/>
      <c r="GE343" s="5"/>
      <c r="GF343" s="5"/>
      <c r="GG343" s="5"/>
      <c r="GH343" s="5"/>
      <c r="GI343" s="5"/>
      <c r="GJ343" s="5"/>
      <c r="GK343" s="5"/>
      <c r="GL343" s="5"/>
      <c r="GM343" s="5"/>
      <c r="GN343" s="5"/>
      <c r="GO343" s="5"/>
      <c r="GP343" s="5"/>
      <c r="GQ343" s="5"/>
      <c r="GR343" s="5"/>
      <c r="GS343" s="5"/>
      <c r="GT343" s="5"/>
      <c r="GU343" s="5"/>
      <c r="GV343" s="5"/>
      <c r="GW343" s="5"/>
      <c r="GX343" s="5"/>
      <c r="GY343" s="5"/>
      <c r="GZ343" s="5"/>
      <c r="HA343" s="5"/>
      <c r="HB343" s="5"/>
      <c r="HC343" s="5"/>
    </row>
    <row r="344" spans="1:211" s="6" customFormat="1" ht="78.75" customHeight="1" x14ac:dyDescent="0.25">
      <c r="A344" s="112" t="s">
        <v>722</v>
      </c>
      <c r="B344" s="113" t="s">
        <v>720</v>
      </c>
      <c r="C344" s="42" t="s">
        <v>60</v>
      </c>
      <c r="D344" s="41" t="s">
        <v>0</v>
      </c>
      <c r="E344" s="74" t="s">
        <v>33</v>
      </c>
      <c r="F344" s="42" t="s">
        <v>725</v>
      </c>
      <c r="G344" s="40" t="s">
        <v>250</v>
      </c>
      <c r="H344" s="40" t="s">
        <v>0</v>
      </c>
      <c r="I344" s="40" t="s">
        <v>0</v>
      </c>
      <c r="J344" s="40" t="s">
        <v>0</v>
      </c>
      <c r="K344" s="40" t="s">
        <v>0</v>
      </c>
      <c r="L344" s="40" t="s">
        <v>0</v>
      </c>
      <c r="M344" s="40" t="s">
        <v>0</v>
      </c>
      <c r="N344" s="40" t="s">
        <v>0</v>
      </c>
      <c r="O344" s="40" t="s">
        <v>0</v>
      </c>
      <c r="P344" s="40" t="s">
        <v>0</v>
      </c>
      <c r="Q344" s="40" t="s">
        <v>0</v>
      </c>
      <c r="R344" s="40" t="s">
        <v>0</v>
      </c>
      <c r="S344" s="53">
        <v>809</v>
      </c>
      <c r="T344" s="40" t="s">
        <v>0</v>
      </c>
      <c r="U344" s="40" t="s">
        <v>0</v>
      </c>
      <c r="V344" s="40" t="s">
        <v>0</v>
      </c>
      <c r="W344" s="202">
        <f>SUM(K344:V344)</f>
        <v>809</v>
      </c>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c r="GU344" s="5"/>
      <c r="GV344" s="5"/>
      <c r="GW344" s="5"/>
      <c r="GX344" s="5"/>
      <c r="GY344" s="5"/>
      <c r="GZ344" s="5"/>
      <c r="HA344" s="5"/>
      <c r="HB344" s="5"/>
      <c r="HC344" s="5"/>
    </row>
    <row r="345" spans="1:211" s="6" customFormat="1" ht="78.75" customHeight="1" x14ac:dyDescent="0.25">
      <c r="A345" s="112" t="s">
        <v>728</v>
      </c>
      <c r="B345" s="113" t="s">
        <v>729</v>
      </c>
      <c r="C345" s="42" t="s">
        <v>27</v>
      </c>
      <c r="D345" s="41" t="s">
        <v>0</v>
      </c>
      <c r="E345" s="74" t="s">
        <v>33</v>
      </c>
      <c r="F345" s="42" t="s">
        <v>725</v>
      </c>
      <c r="G345" s="40" t="s">
        <v>250</v>
      </c>
      <c r="H345" s="40" t="s">
        <v>0</v>
      </c>
      <c r="I345" s="40" t="s">
        <v>0</v>
      </c>
      <c r="J345" s="40" t="s">
        <v>0</v>
      </c>
      <c r="K345" s="40" t="s">
        <v>0</v>
      </c>
      <c r="L345" s="40" t="s">
        <v>0</v>
      </c>
      <c r="M345" s="40" t="s">
        <v>0</v>
      </c>
      <c r="N345" s="40" t="s">
        <v>0</v>
      </c>
      <c r="O345" s="40" t="s">
        <v>0</v>
      </c>
      <c r="P345" s="40" t="s">
        <v>0</v>
      </c>
      <c r="Q345" s="40" t="s">
        <v>0</v>
      </c>
      <c r="R345" s="40" t="s">
        <v>0</v>
      </c>
      <c r="S345" s="53">
        <v>85</v>
      </c>
      <c r="T345" s="40" t="s">
        <v>0</v>
      </c>
      <c r="U345" s="40" t="s">
        <v>0</v>
      </c>
      <c r="V345" s="40" t="s">
        <v>0</v>
      </c>
      <c r="W345" s="170" t="s">
        <v>0</v>
      </c>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c r="FM345" s="5"/>
      <c r="FN345" s="5"/>
      <c r="FO345" s="5"/>
      <c r="FP345" s="5"/>
      <c r="FQ345" s="5"/>
      <c r="FR345" s="5"/>
      <c r="FS345" s="5"/>
      <c r="FT345" s="5"/>
      <c r="FU345" s="5"/>
      <c r="FV345" s="5"/>
      <c r="FW345" s="5"/>
      <c r="FX345" s="5"/>
      <c r="FY345" s="5"/>
      <c r="FZ345" s="5"/>
      <c r="GA345" s="5"/>
      <c r="GB345" s="5"/>
      <c r="GC345" s="5"/>
      <c r="GD345" s="5"/>
      <c r="GE345" s="5"/>
      <c r="GF345" s="5"/>
      <c r="GG345" s="5"/>
      <c r="GH345" s="5"/>
      <c r="GI345" s="5"/>
      <c r="GJ345" s="5"/>
      <c r="GK345" s="5"/>
      <c r="GL345" s="5"/>
      <c r="GM345" s="5"/>
      <c r="GN345" s="5"/>
      <c r="GO345" s="5"/>
      <c r="GP345" s="5"/>
      <c r="GQ345" s="5"/>
      <c r="GR345" s="5"/>
      <c r="GS345" s="5"/>
      <c r="GT345" s="5"/>
      <c r="GU345" s="5"/>
      <c r="GV345" s="5"/>
      <c r="GW345" s="5"/>
      <c r="GX345" s="5"/>
      <c r="GY345" s="5"/>
      <c r="GZ345" s="5"/>
      <c r="HA345" s="5"/>
      <c r="HB345" s="5"/>
      <c r="HC345" s="5"/>
    </row>
    <row r="346" spans="1:211" s="6" customFormat="1" ht="54.75" customHeight="1" x14ac:dyDescent="0.25">
      <c r="A346" s="112" t="s">
        <v>568</v>
      </c>
      <c r="B346" s="39" t="s">
        <v>652</v>
      </c>
      <c r="C346" s="42" t="s">
        <v>0</v>
      </c>
      <c r="D346" s="41" t="s">
        <v>0</v>
      </c>
      <c r="E346" s="96" t="s">
        <v>0</v>
      </c>
      <c r="F346" s="42" t="s">
        <v>713</v>
      </c>
      <c r="G346" s="40" t="s">
        <v>250</v>
      </c>
      <c r="H346" s="53" t="s">
        <v>0</v>
      </c>
      <c r="I346" s="53" t="s">
        <v>0</v>
      </c>
      <c r="J346" s="53" t="s">
        <v>0</v>
      </c>
      <c r="K346" s="53" t="s">
        <v>0</v>
      </c>
      <c r="L346" s="53" t="s">
        <v>0</v>
      </c>
      <c r="M346" s="53" t="s">
        <v>0</v>
      </c>
      <c r="N346" s="53" t="s">
        <v>0</v>
      </c>
      <c r="O346" s="53" t="s">
        <v>0</v>
      </c>
      <c r="P346" s="53" t="s">
        <v>0</v>
      </c>
      <c r="Q346" s="53" t="s">
        <v>0</v>
      </c>
      <c r="R346" s="53" t="s">
        <v>0</v>
      </c>
      <c r="S346" s="53" t="s">
        <v>0</v>
      </c>
      <c r="T346" s="53" t="s">
        <v>0</v>
      </c>
      <c r="U346" s="53" t="s">
        <v>0</v>
      </c>
      <c r="V346" s="53" t="s">
        <v>0</v>
      </c>
      <c r="W346" s="172" t="s">
        <v>0</v>
      </c>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c r="FL346" s="5"/>
      <c r="FM346" s="5"/>
      <c r="FN346" s="5"/>
      <c r="FO346" s="5"/>
      <c r="FP346" s="5"/>
      <c r="FQ346" s="5"/>
      <c r="FR346" s="5"/>
      <c r="FS346" s="5"/>
      <c r="FT346" s="5"/>
      <c r="FU346" s="5"/>
      <c r="FV346" s="5"/>
      <c r="FW346" s="5"/>
      <c r="FX346" s="5"/>
      <c r="FY346" s="5"/>
      <c r="FZ346" s="5"/>
      <c r="GA346" s="5"/>
      <c r="GB346" s="5"/>
      <c r="GC346" s="5"/>
      <c r="GD346" s="5"/>
      <c r="GE346" s="5"/>
      <c r="GF346" s="5"/>
      <c r="GG346" s="5"/>
      <c r="GH346" s="5"/>
      <c r="GI346" s="5"/>
      <c r="GJ346" s="5"/>
      <c r="GK346" s="5"/>
      <c r="GL346" s="5"/>
      <c r="GM346" s="5"/>
      <c r="GN346" s="5"/>
      <c r="GO346" s="5"/>
      <c r="GP346" s="5"/>
      <c r="GQ346" s="5"/>
      <c r="GR346" s="5"/>
      <c r="GS346" s="5"/>
      <c r="GT346" s="5"/>
      <c r="GU346" s="5"/>
      <c r="GV346" s="5"/>
      <c r="GW346" s="5"/>
      <c r="GX346" s="5"/>
      <c r="GY346" s="5"/>
      <c r="GZ346" s="5"/>
      <c r="HA346" s="5"/>
      <c r="HB346" s="5"/>
      <c r="HC346" s="5"/>
    </row>
    <row r="347" spans="1:211" s="6" customFormat="1" ht="16.5" customHeight="1" x14ac:dyDescent="0.25">
      <c r="A347" s="233"/>
      <c r="B347" s="83" t="s">
        <v>437</v>
      </c>
      <c r="C347" s="53" t="s">
        <v>2</v>
      </c>
      <c r="D347" s="41" t="s">
        <v>0</v>
      </c>
      <c r="E347" s="40" t="s">
        <v>0</v>
      </c>
      <c r="F347" s="40" t="s">
        <v>0</v>
      </c>
      <c r="G347" s="40" t="s">
        <v>0</v>
      </c>
      <c r="H347" s="68" t="s">
        <v>438</v>
      </c>
      <c r="I347" s="53" t="s">
        <v>0</v>
      </c>
      <c r="J347" s="53" t="s">
        <v>0</v>
      </c>
      <c r="K347" s="40" t="s">
        <v>59</v>
      </c>
      <c r="L347" s="40" t="s">
        <v>59</v>
      </c>
      <c r="M347" s="40" t="s">
        <v>59</v>
      </c>
      <c r="N347" s="40" t="s">
        <v>59</v>
      </c>
      <c r="O347" s="40" t="s">
        <v>59</v>
      </c>
      <c r="P347" s="40" t="s">
        <v>59</v>
      </c>
      <c r="Q347" s="40" t="s">
        <v>59</v>
      </c>
      <c r="R347" s="53">
        <f>R348+R349</f>
        <v>0</v>
      </c>
      <c r="S347" s="71">
        <f>S348+S349</f>
        <v>30000</v>
      </c>
      <c r="T347" s="71">
        <f>T348+T349</f>
        <v>55255.1</v>
      </c>
      <c r="U347" s="71">
        <f>U348+U349</f>
        <v>55255.1</v>
      </c>
      <c r="V347" s="71" t="s">
        <v>59</v>
      </c>
      <c r="W347" s="199">
        <f>SUM(K347:V347)</f>
        <v>140510.20000000001</v>
      </c>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c r="FL347" s="5"/>
      <c r="FM347" s="5"/>
      <c r="FN347" s="5"/>
      <c r="FO347" s="5"/>
      <c r="FP347" s="5"/>
      <c r="FQ347" s="5"/>
      <c r="FR347" s="5"/>
      <c r="FS347" s="5"/>
      <c r="FT347" s="5"/>
      <c r="FU347" s="5"/>
      <c r="FV347" s="5"/>
      <c r="FW347" s="5"/>
      <c r="FX347" s="5"/>
      <c r="FY347" s="5"/>
      <c r="FZ347" s="5"/>
      <c r="GA347" s="5"/>
      <c r="GB347" s="5"/>
      <c r="GC347" s="5"/>
      <c r="GD347" s="5"/>
      <c r="GE347" s="5"/>
      <c r="GF347" s="5"/>
      <c r="GG347" s="5"/>
      <c r="GH347" s="5"/>
      <c r="GI347" s="5"/>
      <c r="GJ347" s="5"/>
      <c r="GK347" s="5"/>
      <c r="GL347" s="5"/>
      <c r="GM347" s="5"/>
      <c r="GN347" s="5"/>
      <c r="GO347" s="5"/>
      <c r="GP347" s="5"/>
      <c r="GQ347" s="5"/>
      <c r="GR347" s="5"/>
      <c r="GS347" s="5"/>
      <c r="GT347" s="5"/>
      <c r="GU347" s="5"/>
      <c r="GV347" s="5"/>
      <c r="GW347" s="5"/>
      <c r="GX347" s="5"/>
      <c r="GY347" s="5"/>
      <c r="GZ347" s="5"/>
      <c r="HA347" s="5"/>
      <c r="HB347" s="5"/>
      <c r="HC347" s="5"/>
    </row>
    <row r="348" spans="1:211" s="6" customFormat="1" ht="16.5" customHeight="1" x14ac:dyDescent="0.25">
      <c r="A348" s="234"/>
      <c r="B348" s="83" t="s">
        <v>29</v>
      </c>
      <c r="C348" s="53" t="s">
        <v>2</v>
      </c>
      <c r="D348" s="41" t="s">
        <v>0</v>
      </c>
      <c r="E348" s="40" t="s">
        <v>0</v>
      </c>
      <c r="F348" s="40" t="s">
        <v>0</v>
      </c>
      <c r="G348" s="40" t="s">
        <v>0</v>
      </c>
      <c r="H348" s="68" t="s">
        <v>438</v>
      </c>
      <c r="I348" s="53" t="s">
        <v>0</v>
      </c>
      <c r="J348" s="53" t="s">
        <v>0</v>
      </c>
      <c r="K348" s="40" t="s">
        <v>59</v>
      </c>
      <c r="L348" s="40" t="s">
        <v>59</v>
      </c>
      <c r="M348" s="40" t="s">
        <v>59</v>
      </c>
      <c r="N348" s="40" t="s">
        <v>59</v>
      </c>
      <c r="O348" s="40" t="s">
        <v>59</v>
      </c>
      <c r="P348" s="40" t="s">
        <v>59</v>
      </c>
      <c r="Q348" s="40" t="s">
        <v>59</v>
      </c>
      <c r="R348" s="71">
        <f>R352</f>
        <v>0</v>
      </c>
      <c r="S348" s="71">
        <f>S352</f>
        <v>2700</v>
      </c>
      <c r="T348" s="71">
        <f>T350+T352</f>
        <v>3205.1</v>
      </c>
      <c r="U348" s="71">
        <f>U350+U352</f>
        <v>3205.1</v>
      </c>
      <c r="V348" s="53" t="s">
        <v>59</v>
      </c>
      <c r="W348" s="199">
        <f t="shared" ref="W348:W353" si="60">SUM(K348:V348)</f>
        <v>9110.2000000000007</v>
      </c>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c r="FL348" s="5"/>
      <c r="FM348" s="5"/>
      <c r="FN348" s="5"/>
      <c r="FO348" s="5"/>
      <c r="FP348" s="5"/>
      <c r="FQ348" s="5"/>
      <c r="FR348" s="5"/>
      <c r="FS348" s="5"/>
      <c r="FT348" s="5"/>
      <c r="FU348" s="5"/>
      <c r="FV348" s="5"/>
      <c r="FW348" s="5"/>
      <c r="FX348" s="5"/>
      <c r="FY348" s="5"/>
      <c r="FZ348" s="5"/>
      <c r="GA348" s="5"/>
      <c r="GB348" s="5"/>
      <c r="GC348" s="5"/>
      <c r="GD348" s="5"/>
      <c r="GE348" s="5"/>
      <c r="GF348" s="5"/>
      <c r="GG348" s="5"/>
      <c r="GH348" s="5"/>
      <c r="GI348" s="5"/>
      <c r="GJ348" s="5"/>
      <c r="GK348" s="5"/>
      <c r="GL348" s="5"/>
      <c r="GM348" s="5"/>
      <c r="GN348" s="5"/>
      <c r="GO348" s="5"/>
      <c r="GP348" s="5"/>
      <c r="GQ348" s="5"/>
      <c r="GR348" s="5"/>
      <c r="GS348" s="5"/>
      <c r="GT348" s="5"/>
      <c r="GU348" s="5"/>
      <c r="GV348" s="5"/>
      <c r="GW348" s="5"/>
      <c r="GX348" s="5"/>
      <c r="GY348" s="5"/>
      <c r="GZ348" s="5"/>
      <c r="HA348" s="5"/>
      <c r="HB348" s="5"/>
      <c r="HC348" s="5"/>
    </row>
    <row r="349" spans="1:211" s="6" customFormat="1" ht="14.25" customHeight="1" x14ac:dyDescent="0.25">
      <c r="A349" s="234"/>
      <c r="B349" s="83" t="s">
        <v>34</v>
      </c>
      <c r="C349" s="53" t="s">
        <v>2</v>
      </c>
      <c r="D349" s="41" t="s">
        <v>0</v>
      </c>
      <c r="E349" s="40" t="s">
        <v>0</v>
      </c>
      <c r="F349" s="40" t="s">
        <v>0</v>
      </c>
      <c r="G349" s="40" t="s">
        <v>0</v>
      </c>
      <c r="H349" s="68" t="s">
        <v>438</v>
      </c>
      <c r="I349" s="53" t="s">
        <v>0</v>
      </c>
      <c r="J349" s="53" t="s">
        <v>0</v>
      </c>
      <c r="K349" s="40" t="s">
        <v>59</v>
      </c>
      <c r="L349" s="40" t="s">
        <v>59</v>
      </c>
      <c r="M349" s="40" t="s">
        <v>59</v>
      </c>
      <c r="N349" s="40" t="s">
        <v>59</v>
      </c>
      <c r="O349" s="40" t="s">
        <v>59</v>
      </c>
      <c r="P349" s="40" t="s">
        <v>59</v>
      </c>
      <c r="Q349" s="40" t="s">
        <v>59</v>
      </c>
      <c r="R349" s="71">
        <f>R353</f>
        <v>0</v>
      </c>
      <c r="S349" s="71">
        <f>S353</f>
        <v>27300</v>
      </c>
      <c r="T349" s="71">
        <f>T351+T353</f>
        <v>52050</v>
      </c>
      <c r="U349" s="71">
        <f>U351+U353</f>
        <v>52050</v>
      </c>
      <c r="V349" s="71" t="s">
        <v>59</v>
      </c>
      <c r="W349" s="199">
        <f t="shared" si="60"/>
        <v>131400</v>
      </c>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c r="FL349" s="5"/>
      <c r="FM349" s="5"/>
      <c r="FN349" s="5"/>
      <c r="FO349" s="5"/>
      <c r="FP349" s="5"/>
      <c r="FQ349" s="5"/>
      <c r="FR349" s="5"/>
      <c r="FS349" s="5"/>
      <c r="FT349" s="5"/>
      <c r="FU349" s="5"/>
      <c r="FV349" s="5"/>
      <c r="FW349" s="5"/>
      <c r="FX349" s="5"/>
      <c r="FY349" s="5"/>
      <c r="FZ349" s="5"/>
      <c r="GA349" s="5"/>
      <c r="GB349" s="5"/>
      <c r="GC349" s="5"/>
      <c r="GD349" s="5"/>
      <c r="GE349" s="5"/>
      <c r="GF349" s="5"/>
      <c r="GG349" s="5"/>
      <c r="GH349" s="5"/>
      <c r="GI349" s="5"/>
      <c r="GJ349" s="5"/>
      <c r="GK349" s="5"/>
      <c r="GL349" s="5"/>
      <c r="GM349" s="5"/>
      <c r="GN349" s="5"/>
      <c r="GO349" s="5"/>
      <c r="GP349" s="5"/>
      <c r="GQ349" s="5"/>
      <c r="GR349" s="5"/>
      <c r="GS349" s="5"/>
      <c r="GT349" s="5"/>
      <c r="GU349" s="5"/>
      <c r="GV349" s="5"/>
      <c r="GW349" s="5"/>
      <c r="GX349" s="5"/>
      <c r="GY349" s="5"/>
      <c r="GZ349" s="5"/>
      <c r="HA349" s="5"/>
      <c r="HB349" s="5"/>
      <c r="HC349" s="5"/>
    </row>
    <row r="350" spans="1:211" s="6" customFormat="1" ht="24" customHeight="1" x14ac:dyDescent="0.25">
      <c r="A350" s="234"/>
      <c r="B350" s="83" t="s">
        <v>29</v>
      </c>
      <c r="C350" s="53" t="s">
        <v>2</v>
      </c>
      <c r="D350" s="41" t="s">
        <v>0</v>
      </c>
      <c r="E350" s="96" t="s">
        <v>0</v>
      </c>
      <c r="F350" s="40" t="s">
        <v>0</v>
      </c>
      <c r="G350" s="40" t="s">
        <v>0</v>
      </c>
      <c r="H350" s="68" t="s">
        <v>438</v>
      </c>
      <c r="I350" s="53" t="s">
        <v>602</v>
      </c>
      <c r="J350" s="40">
        <v>242</v>
      </c>
      <c r="K350" s="40" t="s">
        <v>59</v>
      </c>
      <c r="L350" s="40" t="s">
        <v>59</v>
      </c>
      <c r="M350" s="40" t="s">
        <v>59</v>
      </c>
      <c r="N350" s="40" t="s">
        <v>59</v>
      </c>
      <c r="O350" s="40" t="s">
        <v>59</v>
      </c>
      <c r="P350" s="40" t="s">
        <v>59</v>
      </c>
      <c r="Q350" s="40" t="s">
        <v>59</v>
      </c>
      <c r="R350" s="40" t="s">
        <v>59</v>
      </c>
      <c r="S350" s="53" t="s">
        <v>0</v>
      </c>
      <c r="T350" s="53">
        <f>T356</f>
        <v>505.1</v>
      </c>
      <c r="U350" s="53">
        <f>U356</f>
        <v>505.1</v>
      </c>
      <c r="V350" s="53" t="s">
        <v>59</v>
      </c>
      <c r="W350" s="199">
        <f t="shared" si="60"/>
        <v>1010.2</v>
      </c>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c r="FL350" s="5"/>
      <c r="FM350" s="5"/>
      <c r="FN350" s="5"/>
      <c r="FO350" s="5"/>
      <c r="FP350" s="5"/>
      <c r="FQ350" s="5"/>
      <c r="FR350" s="5"/>
      <c r="FS350" s="5"/>
      <c r="FT350" s="5"/>
      <c r="FU350" s="5"/>
      <c r="FV350" s="5"/>
      <c r="FW350" s="5"/>
      <c r="FX350" s="5"/>
      <c r="FY350" s="5"/>
      <c r="FZ350" s="5"/>
      <c r="GA350" s="5"/>
      <c r="GB350" s="5"/>
      <c r="GC350" s="5"/>
      <c r="GD350" s="5"/>
      <c r="GE350" s="5"/>
      <c r="GF350" s="5"/>
      <c r="GG350" s="5"/>
      <c r="GH350" s="5"/>
      <c r="GI350" s="5"/>
      <c r="GJ350" s="5"/>
      <c r="GK350" s="5"/>
      <c r="GL350" s="5"/>
      <c r="GM350" s="5"/>
      <c r="GN350" s="5"/>
      <c r="GO350" s="5"/>
      <c r="GP350" s="5"/>
      <c r="GQ350" s="5"/>
      <c r="GR350" s="5"/>
      <c r="GS350" s="5"/>
      <c r="GT350" s="5"/>
      <c r="GU350" s="5"/>
      <c r="GV350" s="5"/>
      <c r="GW350" s="5"/>
      <c r="GX350" s="5"/>
      <c r="GY350" s="5"/>
      <c r="GZ350" s="5"/>
      <c r="HA350" s="5"/>
      <c r="HB350" s="5"/>
      <c r="HC350" s="5"/>
    </row>
    <row r="351" spans="1:211" s="6" customFormat="1" ht="18.75" customHeight="1" x14ac:dyDescent="0.25">
      <c r="A351" s="234"/>
      <c r="B351" s="83" t="s">
        <v>34</v>
      </c>
      <c r="C351" s="53" t="s">
        <v>2</v>
      </c>
      <c r="D351" s="41" t="s">
        <v>0</v>
      </c>
      <c r="E351" s="96" t="s">
        <v>0</v>
      </c>
      <c r="F351" s="40" t="s">
        <v>0</v>
      </c>
      <c r="G351" s="40" t="s">
        <v>0</v>
      </c>
      <c r="H351" s="68" t="s">
        <v>438</v>
      </c>
      <c r="I351" s="53" t="s">
        <v>602</v>
      </c>
      <c r="J351" s="40">
        <v>242</v>
      </c>
      <c r="K351" s="40" t="s">
        <v>59</v>
      </c>
      <c r="L351" s="40" t="s">
        <v>59</v>
      </c>
      <c r="M351" s="40" t="s">
        <v>59</v>
      </c>
      <c r="N351" s="40" t="s">
        <v>59</v>
      </c>
      <c r="O351" s="40" t="s">
        <v>59</v>
      </c>
      <c r="P351" s="40" t="s">
        <v>59</v>
      </c>
      <c r="Q351" s="40" t="s">
        <v>59</v>
      </c>
      <c r="R351" s="53" t="s">
        <v>0</v>
      </c>
      <c r="S351" s="53" t="s">
        <v>0</v>
      </c>
      <c r="T351" s="58">
        <f>T357</f>
        <v>24750</v>
      </c>
      <c r="U351" s="58">
        <f>U357</f>
        <v>24750</v>
      </c>
      <c r="V351" s="53" t="s">
        <v>59</v>
      </c>
      <c r="W351" s="199">
        <f t="shared" si="60"/>
        <v>49500</v>
      </c>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c r="FL351" s="5"/>
      <c r="FM351" s="5"/>
      <c r="FN351" s="5"/>
      <c r="FO351" s="5"/>
      <c r="FP351" s="5"/>
      <c r="FQ351" s="5"/>
      <c r="FR351" s="5"/>
      <c r="FS351" s="5"/>
      <c r="FT351" s="5"/>
      <c r="FU351" s="5"/>
      <c r="FV351" s="5"/>
      <c r="FW351" s="5"/>
      <c r="FX351" s="5"/>
      <c r="FY351" s="5"/>
      <c r="FZ351" s="5"/>
      <c r="GA351" s="5"/>
      <c r="GB351" s="5"/>
      <c r="GC351" s="5"/>
      <c r="GD351" s="5"/>
      <c r="GE351" s="5"/>
      <c r="GF351" s="5"/>
      <c r="GG351" s="5"/>
      <c r="GH351" s="5"/>
      <c r="GI351" s="5"/>
      <c r="GJ351" s="5"/>
      <c r="GK351" s="5"/>
      <c r="GL351" s="5"/>
      <c r="GM351" s="5"/>
      <c r="GN351" s="5"/>
      <c r="GO351" s="5"/>
      <c r="GP351" s="5"/>
      <c r="GQ351" s="5"/>
      <c r="GR351" s="5"/>
      <c r="GS351" s="5"/>
      <c r="GT351" s="5"/>
      <c r="GU351" s="5"/>
      <c r="GV351" s="5"/>
      <c r="GW351" s="5"/>
      <c r="GX351" s="5"/>
      <c r="GY351" s="5"/>
      <c r="GZ351" s="5"/>
      <c r="HA351" s="5"/>
      <c r="HB351" s="5"/>
      <c r="HC351" s="5"/>
    </row>
    <row r="352" spans="1:211" s="6" customFormat="1" ht="20.25" customHeight="1" x14ac:dyDescent="0.25">
      <c r="A352" s="234"/>
      <c r="B352" s="52" t="s">
        <v>29</v>
      </c>
      <c r="C352" s="40" t="s">
        <v>2</v>
      </c>
      <c r="D352" s="41" t="s">
        <v>0</v>
      </c>
      <c r="E352" s="40" t="s">
        <v>0</v>
      </c>
      <c r="F352" s="40" t="s">
        <v>0</v>
      </c>
      <c r="G352" s="40" t="s">
        <v>0</v>
      </c>
      <c r="H352" s="68" t="s">
        <v>438</v>
      </c>
      <c r="I352" s="66" t="s">
        <v>700</v>
      </c>
      <c r="J352" s="66">
        <v>813</v>
      </c>
      <c r="K352" s="40" t="s">
        <v>59</v>
      </c>
      <c r="L352" s="40" t="s">
        <v>59</v>
      </c>
      <c r="M352" s="40" t="s">
        <v>59</v>
      </c>
      <c r="N352" s="40" t="s">
        <v>59</v>
      </c>
      <c r="O352" s="40" t="s">
        <v>59</v>
      </c>
      <c r="P352" s="40" t="s">
        <v>59</v>
      </c>
      <c r="Q352" s="40" t="s">
        <v>59</v>
      </c>
      <c r="R352" s="71">
        <f t="shared" ref="R352:U353" si="61">R362</f>
        <v>0</v>
      </c>
      <c r="S352" s="71">
        <f t="shared" si="61"/>
        <v>2700</v>
      </c>
      <c r="T352" s="71">
        <f t="shared" si="61"/>
        <v>2700</v>
      </c>
      <c r="U352" s="71">
        <f t="shared" si="61"/>
        <v>2700</v>
      </c>
      <c r="V352" s="53" t="s">
        <v>59</v>
      </c>
      <c r="W352" s="199">
        <f t="shared" si="60"/>
        <v>8100</v>
      </c>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c r="FL352" s="5"/>
      <c r="FM352" s="5"/>
      <c r="FN352" s="5"/>
      <c r="FO352" s="5"/>
      <c r="FP352" s="5"/>
      <c r="FQ352" s="5"/>
      <c r="FR352" s="5"/>
      <c r="FS352" s="5"/>
      <c r="FT352" s="5"/>
      <c r="FU352" s="5"/>
      <c r="FV352" s="5"/>
      <c r="FW352" s="5"/>
      <c r="FX352" s="5"/>
      <c r="FY352" s="5"/>
      <c r="FZ352" s="5"/>
      <c r="GA352" s="5"/>
      <c r="GB352" s="5"/>
      <c r="GC352" s="5"/>
      <c r="GD352" s="5"/>
      <c r="GE352" s="5"/>
      <c r="GF352" s="5"/>
      <c r="GG352" s="5"/>
      <c r="GH352" s="5"/>
      <c r="GI352" s="5"/>
      <c r="GJ352" s="5"/>
      <c r="GK352" s="5"/>
      <c r="GL352" s="5"/>
      <c r="GM352" s="5"/>
      <c r="GN352" s="5"/>
      <c r="GO352" s="5"/>
      <c r="GP352" s="5"/>
      <c r="GQ352" s="5"/>
      <c r="GR352" s="5"/>
      <c r="GS352" s="5"/>
      <c r="GT352" s="5"/>
      <c r="GU352" s="5"/>
      <c r="GV352" s="5"/>
      <c r="GW352" s="5"/>
      <c r="GX352" s="5"/>
      <c r="GY352" s="5"/>
      <c r="GZ352" s="5"/>
      <c r="HA352" s="5"/>
      <c r="HB352" s="5"/>
      <c r="HC352" s="5"/>
    </row>
    <row r="353" spans="1:211" s="6" customFormat="1" ht="19.5" customHeight="1" x14ac:dyDescent="0.25">
      <c r="A353" s="235"/>
      <c r="B353" s="52" t="s">
        <v>34</v>
      </c>
      <c r="C353" s="40" t="s">
        <v>2</v>
      </c>
      <c r="D353" s="41" t="s">
        <v>0</v>
      </c>
      <c r="E353" s="40" t="s">
        <v>0</v>
      </c>
      <c r="F353" s="40" t="s">
        <v>0</v>
      </c>
      <c r="G353" s="40" t="s">
        <v>0</v>
      </c>
      <c r="H353" s="68" t="s">
        <v>438</v>
      </c>
      <c r="I353" s="66" t="s">
        <v>700</v>
      </c>
      <c r="J353" s="66">
        <v>813</v>
      </c>
      <c r="K353" s="40" t="s">
        <v>59</v>
      </c>
      <c r="L353" s="40" t="s">
        <v>59</v>
      </c>
      <c r="M353" s="40" t="s">
        <v>59</v>
      </c>
      <c r="N353" s="40" t="s">
        <v>59</v>
      </c>
      <c r="O353" s="40" t="s">
        <v>59</v>
      </c>
      <c r="P353" s="40" t="s">
        <v>59</v>
      </c>
      <c r="Q353" s="40" t="s">
        <v>59</v>
      </c>
      <c r="R353" s="71">
        <f t="shared" si="61"/>
        <v>0</v>
      </c>
      <c r="S353" s="71">
        <f t="shared" si="61"/>
        <v>27300</v>
      </c>
      <c r="T353" s="71">
        <f t="shared" si="61"/>
        <v>27300</v>
      </c>
      <c r="U353" s="71">
        <f t="shared" si="61"/>
        <v>27300</v>
      </c>
      <c r="V353" s="53" t="s">
        <v>59</v>
      </c>
      <c r="W353" s="199">
        <f t="shared" si="60"/>
        <v>81900</v>
      </c>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c r="FL353" s="5"/>
      <c r="FM353" s="5"/>
      <c r="FN353" s="5"/>
      <c r="FO353" s="5"/>
      <c r="FP353" s="5"/>
      <c r="FQ353" s="5"/>
      <c r="FR353" s="5"/>
      <c r="FS353" s="5"/>
      <c r="FT353" s="5"/>
      <c r="FU353" s="5"/>
      <c r="FV353" s="5"/>
      <c r="FW353" s="5"/>
      <c r="FX353" s="5"/>
      <c r="FY353" s="5"/>
      <c r="FZ353" s="5"/>
      <c r="GA353" s="5"/>
      <c r="GB353" s="5"/>
      <c r="GC353" s="5"/>
      <c r="GD353" s="5"/>
      <c r="GE353" s="5"/>
      <c r="GF353" s="5"/>
      <c r="GG353" s="5"/>
      <c r="GH353" s="5"/>
      <c r="GI353" s="5"/>
      <c r="GJ353" s="5"/>
      <c r="GK353" s="5"/>
      <c r="GL353" s="5"/>
      <c r="GM353" s="5"/>
      <c r="GN353" s="5"/>
      <c r="GO353" s="5"/>
      <c r="GP353" s="5"/>
      <c r="GQ353" s="5"/>
      <c r="GR353" s="5"/>
      <c r="GS353" s="5"/>
      <c r="GT353" s="5"/>
      <c r="GU353" s="5"/>
      <c r="GV353" s="5"/>
      <c r="GW353" s="5"/>
      <c r="GX353" s="5"/>
      <c r="GY353" s="5"/>
      <c r="GZ353" s="5"/>
      <c r="HA353" s="5"/>
      <c r="HB353" s="5"/>
      <c r="HC353" s="5"/>
    </row>
    <row r="354" spans="1:211" s="6" customFormat="1" ht="50.25" customHeight="1" x14ac:dyDescent="0.25">
      <c r="A354" s="233" t="s">
        <v>570</v>
      </c>
      <c r="B354" s="52" t="s">
        <v>601</v>
      </c>
      <c r="C354" s="42" t="s">
        <v>0</v>
      </c>
      <c r="D354" s="41" t="s">
        <v>0</v>
      </c>
      <c r="E354" s="40" t="s">
        <v>0</v>
      </c>
      <c r="F354" s="42" t="s">
        <v>641</v>
      </c>
      <c r="G354" s="40" t="s">
        <v>250</v>
      </c>
      <c r="H354" s="53" t="s">
        <v>0</v>
      </c>
      <c r="I354" s="53" t="s">
        <v>0</v>
      </c>
      <c r="J354" s="53" t="s">
        <v>0</v>
      </c>
      <c r="K354" s="53" t="s">
        <v>0</v>
      </c>
      <c r="L354" s="53" t="s">
        <v>0</v>
      </c>
      <c r="M354" s="53" t="s">
        <v>0</v>
      </c>
      <c r="N354" s="53" t="s">
        <v>0</v>
      </c>
      <c r="O354" s="53" t="s">
        <v>0</v>
      </c>
      <c r="P354" s="53" t="s">
        <v>0</v>
      </c>
      <c r="Q354" s="53" t="s">
        <v>0</v>
      </c>
      <c r="R354" s="68" t="s">
        <v>0</v>
      </c>
      <c r="S354" s="68" t="s">
        <v>0</v>
      </c>
      <c r="T354" s="68" t="s">
        <v>0</v>
      </c>
      <c r="U354" s="68" t="s">
        <v>0</v>
      </c>
      <c r="V354" s="68" t="s">
        <v>0</v>
      </c>
      <c r="W354" s="172" t="s">
        <v>0</v>
      </c>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c r="FM354" s="5"/>
      <c r="FN354" s="5"/>
      <c r="FO354" s="5"/>
      <c r="FP354" s="5"/>
      <c r="FQ354" s="5"/>
      <c r="FR354" s="5"/>
      <c r="FS354" s="5"/>
      <c r="FT354" s="5"/>
      <c r="FU354" s="5"/>
      <c r="FV354" s="5"/>
      <c r="FW354" s="5"/>
      <c r="FX354" s="5"/>
      <c r="FY354" s="5"/>
      <c r="FZ354" s="5"/>
      <c r="GA354" s="5"/>
      <c r="GB354" s="5"/>
      <c r="GC354" s="5"/>
      <c r="GD354" s="5"/>
      <c r="GE354" s="5"/>
      <c r="GF354" s="5"/>
      <c r="GG354" s="5"/>
      <c r="GH354" s="5"/>
      <c r="GI354" s="5"/>
      <c r="GJ354" s="5"/>
      <c r="GK354" s="5"/>
      <c r="GL354" s="5"/>
      <c r="GM354" s="5"/>
      <c r="GN354" s="5"/>
      <c r="GO354" s="5"/>
      <c r="GP354" s="5"/>
      <c r="GQ354" s="5"/>
      <c r="GR354" s="5"/>
      <c r="GS354" s="5"/>
      <c r="GT354" s="5"/>
      <c r="GU354" s="5"/>
      <c r="GV354" s="5"/>
      <c r="GW354" s="5"/>
      <c r="GX354" s="5"/>
      <c r="GY354" s="5"/>
      <c r="GZ354" s="5"/>
      <c r="HA354" s="5"/>
      <c r="HB354" s="5"/>
      <c r="HC354" s="5"/>
    </row>
    <row r="355" spans="1:211" s="6" customFormat="1" ht="14.25" customHeight="1" x14ac:dyDescent="0.25">
      <c r="A355" s="234"/>
      <c r="B355" s="83" t="s">
        <v>437</v>
      </c>
      <c r="C355" s="53" t="s">
        <v>2</v>
      </c>
      <c r="D355" s="41" t="s">
        <v>0</v>
      </c>
      <c r="E355" s="40" t="s">
        <v>0</v>
      </c>
      <c r="F355" s="40" t="s">
        <v>0</v>
      </c>
      <c r="G355" s="40" t="s">
        <v>0</v>
      </c>
      <c r="H355" s="40" t="s">
        <v>0</v>
      </c>
      <c r="I355" s="40" t="s">
        <v>0</v>
      </c>
      <c r="J355" s="40" t="s">
        <v>0</v>
      </c>
      <c r="K355" s="40" t="s">
        <v>59</v>
      </c>
      <c r="L355" s="40" t="s">
        <v>59</v>
      </c>
      <c r="M355" s="40" t="s">
        <v>59</v>
      </c>
      <c r="N355" s="40" t="s">
        <v>59</v>
      </c>
      <c r="O355" s="40" t="s">
        <v>59</v>
      </c>
      <c r="P355" s="40" t="s">
        <v>59</v>
      </c>
      <c r="Q355" s="40" t="s">
        <v>59</v>
      </c>
      <c r="R355" s="40" t="s">
        <v>59</v>
      </c>
      <c r="S355" s="40" t="s">
        <v>59</v>
      </c>
      <c r="T355" s="53">
        <f>T356+T357</f>
        <v>25255.1</v>
      </c>
      <c r="U355" s="53">
        <f>U356+U357</f>
        <v>25255.1</v>
      </c>
      <c r="V355" s="53" t="s">
        <v>59</v>
      </c>
      <c r="W355" s="207">
        <f>SUM(K355:V355)</f>
        <v>50510.2</v>
      </c>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c r="FL355" s="5"/>
      <c r="FM355" s="5"/>
      <c r="FN355" s="5"/>
      <c r="FO355" s="5"/>
      <c r="FP355" s="5"/>
      <c r="FQ355" s="5"/>
      <c r="FR355" s="5"/>
      <c r="FS355" s="5"/>
      <c r="FT355" s="5"/>
      <c r="FU355" s="5"/>
      <c r="FV355" s="5"/>
      <c r="FW355" s="5"/>
      <c r="FX355" s="5"/>
      <c r="FY355" s="5"/>
      <c r="FZ355" s="5"/>
      <c r="GA355" s="5"/>
      <c r="GB355" s="5"/>
      <c r="GC355" s="5"/>
      <c r="GD355" s="5"/>
      <c r="GE355" s="5"/>
      <c r="GF355" s="5"/>
      <c r="GG355" s="5"/>
      <c r="GH355" s="5"/>
      <c r="GI355" s="5"/>
      <c r="GJ355" s="5"/>
      <c r="GK355" s="5"/>
      <c r="GL355" s="5"/>
      <c r="GM355" s="5"/>
      <c r="GN355" s="5"/>
      <c r="GO355" s="5"/>
      <c r="GP355" s="5"/>
      <c r="GQ355" s="5"/>
      <c r="GR355" s="5"/>
      <c r="GS355" s="5"/>
      <c r="GT355" s="5"/>
      <c r="GU355" s="5"/>
      <c r="GV355" s="5"/>
      <c r="GW355" s="5"/>
      <c r="GX355" s="5"/>
      <c r="GY355" s="5"/>
      <c r="GZ355" s="5"/>
      <c r="HA355" s="5"/>
      <c r="HB355" s="5"/>
      <c r="HC355" s="5"/>
    </row>
    <row r="356" spans="1:211" s="6" customFormat="1" ht="14.25" customHeight="1" x14ac:dyDescent="0.25">
      <c r="A356" s="234"/>
      <c r="B356" s="83" t="s">
        <v>29</v>
      </c>
      <c r="C356" s="53" t="s">
        <v>2</v>
      </c>
      <c r="D356" s="41" t="s">
        <v>0</v>
      </c>
      <c r="E356" s="96" t="s">
        <v>0</v>
      </c>
      <c r="F356" s="40" t="s">
        <v>0</v>
      </c>
      <c r="G356" s="40" t="s">
        <v>0</v>
      </c>
      <c r="H356" s="68" t="s">
        <v>438</v>
      </c>
      <c r="I356" s="53" t="s">
        <v>602</v>
      </c>
      <c r="J356" s="40">
        <v>242</v>
      </c>
      <c r="K356" s="40" t="s">
        <v>59</v>
      </c>
      <c r="L356" s="40" t="s">
        <v>59</v>
      </c>
      <c r="M356" s="40" t="s">
        <v>59</v>
      </c>
      <c r="N356" s="40" t="s">
        <v>59</v>
      </c>
      <c r="O356" s="40" t="s">
        <v>59</v>
      </c>
      <c r="P356" s="40" t="s">
        <v>59</v>
      </c>
      <c r="Q356" s="40" t="s">
        <v>59</v>
      </c>
      <c r="R356" s="40" t="s">
        <v>59</v>
      </c>
      <c r="S356" s="40" t="s">
        <v>59</v>
      </c>
      <c r="T356" s="53">
        <v>505.1</v>
      </c>
      <c r="U356" s="58">
        <v>505.1</v>
      </c>
      <c r="V356" s="53" t="s">
        <v>59</v>
      </c>
      <c r="W356" s="207">
        <f>SUM(K356:V356)</f>
        <v>1010.2</v>
      </c>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c r="FL356" s="5"/>
      <c r="FM356" s="5"/>
      <c r="FN356" s="5"/>
      <c r="FO356" s="5"/>
      <c r="FP356" s="5"/>
      <c r="FQ356" s="5"/>
      <c r="FR356" s="5"/>
      <c r="FS356" s="5"/>
      <c r="FT356" s="5"/>
      <c r="FU356" s="5"/>
      <c r="FV356" s="5"/>
      <c r="FW356" s="5"/>
      <c r="FX356" s="5"/>
      <c r="FY356" s="5"/>
      <c r="FZ356" s="5"/>
      <c r="GA356" s="5"/>
      <c r="GB356" s="5"/>
      <c r="GC356" s="5"/>
      <c r="GD356" s="5"/>
      <c r="GE356" s="5"/>
      <c r="GF356" s="5"/>
      <c r="GG356" s="5"/>
      <c r="GH356" s="5"/>
      <c r="GI356" s="5"/>
      <c r="GJ356" s="5"/>
      <c r="GK356" s="5"/>
      <c r="GL356" s="5"/>
      <c r="GM356" s="5"/>
      <c r="GN356" s="5"/>
      <c r="GO356" s="5"/>
      <c r="GP356" s="5"/>
      <c r="GQ356" s="5"/>
      <c r="GR356" s="5"/>
      <c r="GS356" s="5"/>
      <c r="GT356" s="5"/>
      <c r="GU356" s="5"/>
      <c r="GV356" s="5"/>
      <c r="GW356" s="5"/>
      <c r="GX356" s="5"/>
      <c r="GY356" s="5"/>
      <c r="GZ356" s="5"/>
      <c r="HA356" s="5"/>
      <c r="HB356" s="5"/>
      <c r="HC356" s="5"/>
    </row>
    <row r="357" spans="1:211" s="6" customFormat="1" ht="15" customHeight="1" x14ac:dyDescent="0.25">
      <c r="A357" s="235"/>
      <c r="B357" s="83" t="s">
        <v>34</v>
      </c>
      <c r="C357" s="53" t="s">
        <v>2</v>
      </c>
      <c r="D357" s="41" t="s">
        <v>0</v>
      </c>
      <c r="E357" s="96" t="s">
        <v>0</v>
      </c>
      <c r="F357" s="40" t="s">
        <v>0</v>
      </c>
      <c r="G357" s="40" t="s">
        <v>0</v>
      </c>
      <c r="H357" s="68" t="s">
        <v>438</v>
      </c>
      <c r="I357" s="53" t="s">
        <v>602</v>
      </c>
      <c r="J357" s="40">
        <v>242</v>
      </c>
      <c r="K357" s="40" t="s">
        <v>59</v>
      </c>
      <c r="L357" s="40" t="s">
        <v>59</v>
      </c>
      <c r="M357" s="40" t="s">
        <v>59</v>
      </c>
      <c r="N357" s="40" t="s">
        <v>59</v>
      </c>
      <c r="O357" s="40" t="s">
        <v>59</v>
      </c>
      <c r="P357" s="40" t="s">
        <v>59</v>
      </c>
      <c r="Q357" s="40" t="s">
        <v>59</v>
      </c>
      <c r="R357" s="40" t="s">
        <v>59</v>
      </c>
      <c r="S357" s="40" t="s">
        <v>59</v>
      </c>
      <c r="T357" s="58">
        <v>24750</v>
      </c>
      <c r="U357" s="58">
        <v>24750</v>
      </c>
      <c r="V357" s="53" t="s">
        <v>59</v>
      </c>
      <c r="W357" s="207">
        <f>SUM(K357:V357)</f>
        <v>49500</v>
      </c>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row>
    <row r="358" spans="1:211" s="6" customFormat="1" ht="72.75" customHeight="1" x14ac:dyDescent="0.25">
      <c r="A358" s="112" t="s">
        <v>573</v>
      </c>
      <c r="B358" s="114" t="s">
        <v>702</v>
      </c>
      <c r="C358" s="53" t="s">
        <v>53</v>
      </c>
      <c r="D358" s="41" t="s">
        <v>0</v>
      </c>
      <c r="E358" s="96" t="s">
        <v>33</v>
      </c>
      <c r="F358" s="40" t="s">
        <v>0</v>
      </c>
      <c r="G358" s="53" t="s">
        <v>0</v>
      </c>
      <c r="H358" s="53" t="s">
        <v>0</v>
      </c>
      <c r="I358" s="53" t="s">
        <v>0</v>
      </c>
      <c r="J358" s="53" t="s">
        <v>0</v>
      </c>
      <c r="K358" s="53" t="s">
        <v>0</v>
      </c>
      <c r="L358" s="53" t="s">
        <v>0</v>
      </c>
      <c r="M358" s="53" t="s">
        <v>0</v>
      </c>
      <c r="N358" s="53" t="s">
        <v>0</v>
      </c>
      <c r="O358" s="53" t="s">
        <v>0</v>
      </c>
      <c r="P358" s="53" t="s">
        <v>0</v>
      </c>
      <c r="Q358" s="53" t="s">
        <v>0</v>
      </c>
      <c r="R358" s="53" t="s">
        <v>0</v>
      </c>
      <c r="S358" s="53" t="s">
        <v>0</v>
      </c>
      <c r="T358" s="53">
        <v>1</v>
      </c>
      <c r="U358" s="53">
        <v>2</v>
      </c>
      <c r="V358" s="68" t="s">
        <v>0</v>
      </c>
      <c r="W358" s="172">
        <f>SUM(K358:V358)</f>
        <v>3</v>
      </c>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c r="FL358" s="5"/>
      <c r="FM358" s="5"/>
      <c r="FN358" s="5"/>
      <c r="FO358" s="5"/>
      <c r="FP358" s="5"/>
      <c r="FQ358" s="5"/>
      <c r="FR358" s="5"/>
      <c r="FS358" s="5"/>
      <c r="FT358" s="5"/>
      <c r="FU358" s="5"/>
      <c r="FV358" s="5"/>
      <c r="FW358" s="5"/>
      <c r="FX358" s="5"/>
      <c r="FY358" s="5"/>
      <c r="FZ358" s="5"/>
      <c r="GA358" s="5"/>
      <c r="GB358" s="5"/>
      <c r="GC358" s="5"/>
      <c r="GD358" s="5"/>
      <c r="GE358" s="5"/>
      <c r="GF358" s="5"/>
      <c r="GG358" s="5"/>
      <c r="GH358" s="5"/>
      <c r="GI358" s="5"/>
      <c r="GJ358" s="5"/>
      <c r="GK358" s="5"/>
      <c r="GL358" s="5"/>
      <c r="GM358" s="5"/>
      <c r="GN358" s="5"/>
      <c r="GO358" s="5"/>
      <c r="GP358" s="5"/>
      <c r="GQ358" s="5"/>
      <c r="GR358" s="5"/>
      <c r="GS358" s="5"/>
      <c r="GT358" s="5"/>
      <c r="GU358" s="5"/>
      <c r="GV358" s="5"/>
      <c r="GW358" s="5"/>
      <c r="GX358" s="5"/>
      <c r="GY358" s="5"/>
      <c r="GZ358" s="5"/>
      <c r="HA358" s="5"/>
      <c r="HB358" s="5"/>
      <c r="HC358" s="5"/>
    </row>
    <row r="359" spans="1:211" s="6" customFormat="1" ht="52.5" customHeight="1" x14ac:dyDescent="0.25">
      <c r="A359" s="115" t="s">
        <v>586</v>
      </c>
      <c r="B359" s="114" t="s">
        <v>714</v>
      </c>
      <c r="C359" s="42" t="s">
        <v>27</v>
      </c>
      <c r="D359" s="41" t="s">
        <v>0</v>
      </c>
      <c r="E359" s="41" t="s">
        <v>33</v>
      </c>
      <c r="F359" s="41" t="s">
        <v>0</v>
      </c>
      <c r="G359" s="59" t="s">
        <v>0</v>
      </c>
      <c r="H359" s="59" t="s">
        <v>0</v>
      </c>
      <c r="I359" s="59" t="s">
        <v>0</v>
      </c>
      <c r="J359" s="59" t="s">
        <v>0</v>
      </c>
      <c r="K359" s="59" t="s">
        <v>0</v>
      </c>
      <c r="L359" s="59" t="s">
        <v>0</v>
      </c>
      <c r="M359" s="59" t="s">
        <v>0</v>
      </c>
      <c r="N359" s="59" t="s">
        <v>0</v>
      </c>
      <c r="O359" s="59" t="s">
        <v>0</v>
      </c>
      <c r="P359" s="59" t="s">
        <v>0</v>
      </c>
      <c r="Q359" s="59" t="s">
        <v>0</v>
      </c>
      <c r="R359" s="59" t="s">
        <v>0</v>
      </c>
      <c r="S359" s="59" t="s">
        <v>0</v>
      </c>
      <c r="T359" s="59">
        <v>20</v>
      </c>
      <c r="U359" s="59">
        <v>100</v>
      </c>
      <c r="V359" s="68" t="s">
        <v>0</v>
      </c>
      <c r="W359" s="211" t="s">
        <v>0</v>
      </c>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c r="FL359" s="5"/>
      <c r="FM359" s="5"/>
      <c r="FN359" s="5"/>
      <c r="FO359" s="5"/>
      <c r="FP359" s="5"/>
      <c r="FQ359" s="5"/>
      <c r="FR359" s="5"/>
      <c r="FS359" s="5"/>
      <c r="FT359" s="5"/>
      <c r="FU359" s="5"/>
      <c r="FV359" s="5"/>
      <c r="FW359" s="5"/>
      <c r="FX359" s="5"/>
      <c r="FY359" s="5"/>
      <c r="FZ359" s="5"/>
      <c r="GA359" s="5"/>
      <c r="GB359" s="5"/>
      <c r="GC359" s="5"/>
      <c r="GD359" s="5"/>
      <c r="GE359" s="5"/>
      <c r="GF359" s="5"/>
      <c r="GG359" s="5"/>
      <c r="GH359" s="5"/>
      <c r="GI359" s="5"/>
      <c r="GJ359" s="5"/>
      <c r="GK359" s="5"/>
      <c r="GL359" s="5"/>
      <c r="GM359" s="5"/>
      <c r="GN359" s="5"/>
      <c r="GO359" s="5"/>
      <c r="GP359" s="5"/>
      <c r="GQ359" s="5"/>
      <c r="GR359" s="5"/>
      <c r="GS359" s="5"/>
      <c r="GT359" s="5"/>
      <c r="GU359" s="5"/>
      <c r="GV359" s="5"/>
      <c r="GW359" s="5"/>
      <c r="GX359" s="5"/>
      <c r="GY359" s="5"/>
      <c r="GZ359" s="5"/>
      <c r="HA359" s="5"/>
      <c r="HB359" s="5"/>
      <c r="HC359" s="5"/>
    </row>
    <row r="360" spans="1:211" s="6" customFormat="1" ht="57" customHeight="1" x14ac:dyDescent="0.25">
      <c r="A360" s="112" t="s">
        <v>572</v>
      </c>
      <c r="B360" s="52" t="s">
        <v>701</v>
      </c>
      <c r="C360" s="41" t="s">
        <v>53</v>
      </c>
      <c r="D360" s="40" t="s">
        <v>0</v>
      </c>
      <c r="E360" s="40" t="s">
        <v>0</v>
      </c>
      <c r="F360" s="40" t="s">
        <v>713</v>
      </c>
      <c r="G360" s="40" t="s">
        <v>250</v>
      </c>
      <c r="H360" s="53" t="s">
        <v>0</v>
      </c>
      <c r="I360" s="53" t="s">
        <v>0</v>
      </c>
      <c r="J360" s="53" t="s">
        <v>0</v>
      </c>
      <c r="K360" s="53" t="s">
        <v>0</v>
      </c>
      <c r="L360" s="53" t="s">
        <v>0</v>
      </c>
      <c r="M360" s="53" t="s">
        <v>0</v>
      </c>
      <c r="N360" s="53" t="s">
        <v>0</v>
      </c>
      <c r="O360" s="53" t="s">
        <v>0</v>
      </c>
      <c r="P360" s="53" t="s">
        <v>0</v>
      </c>
      <c r="Q360" s="53" t="s">
        <v>0</v>
      </c>
      <c r="R360" s="53" t="s">
        <v>0</v>
      </c>
      <c r="S360" s="53" t="s">
        <v>0</v>
      </c>
      <c r="T360" s="53" t="s">
        <v>0</v>
      </c>
      <c r="U360" s="53" t="s">
        <v>0</v>
      </c>
      <c r="V360" s="68" t="s">
        <v>0</v>
      </c>
      <c r="W360" s="172" t="s">
        <v>0</v>
      </c>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c r="FL360" s="5"/>
      <c r="FM360" s="5"/>
      <c r="FN360" s="5"/>
      <c r="FO360" s="5"/>
      <c r="FP360" s="5"/>
      <c r="FQ360" s="5"/>
      <c r="FR360" s="5"/>
      <c r="FS360" s="5"/>
      <c r="FT360" s="5"/>
      <c r="FU360" s="5"/>
      <c r="FV360" s="5"/>
      <c r="FW360" s="5"/>
      <c r="FX360" s="5"/>
      <c r="FY360" s="5"/>
      <c r="FZ360" s="5"/>
      <c r="GA360" s="5"/>
      <c r="GB360" s="5"/>
      <c r="GC360" s="5"/>
      <c r="GD360" s="5"/>
      <c r="GE360" s="5"/>
      <c r="GF360" s="5"/>
      <c r="GG360" s="5"/>
      <c r="GH360" s="5"/>
      <c r="GI360" s="5"/>
      <c r="GJ360" s="5"/>
      <c r="GK360" s="5"/>
      <c r="GL360" s="5"/>
      <c r="GM360" s="5"/>
      <c r="GN360" s="5"/>
      <c r="GO360" s="5"/>
      <c r="GP360" s="5"/>
      <c r="GQ360" s="5"/>
      <c r="GR360" s="5"/>
      <c r="GS360" s="5"/>
      <c r="GT360" s="5"/>
      <c r="GU360" s="5"/>
      <c r="GV360" s="5"/>
      <c r="GW360" s="5"/>
      <c r="GX360" s="5"/>
      <c r="GY360" s="5"/>
      <c r="GZ360" s="5"/>
      <c r="HA360" s="5"/>
      <c r="HB360" s="5"/>
      <c r="HC360" s="5"/>
    </row>
    <row r="361" spans="1:211" s="6" customFormat="1" ht="23.25" customHeight="1" x14ac:dyDescent="0.25">
      <c r="A361" s="116"/>
      <c r="B361" s="52" t="s">
        <v>557</v>
      </c>
      <c r="C361" s="40" t="s">
        <v>2</v>
      </c>
      <c r="D361" s="41" t="s">
        <v>0</v>
      </c>
      <c r="E361" s="40" t="s">
        <v>0</v>
      </c>
      <c r="F361" s="40" t="s">
        <v>713</v>
      </c>
      <c r="G361" s="40" t="s">
        <v>0</v>
      </c>
      <c r="H361" s="68" t="s">
        <v>438</v>
      </c>
      <c r="I361" s="66" t="s">
        <v>700</v>
      </c>
      <c r="J361" s="53" t="s">
        <v>0</v>
      </c>
      <c r="K361" s="40" t="s">
        <v>59</v>
      </c>
      <c r="L361" s="40" t="s">
        <v>59</v>
      </c>
      <c r="M361" s="40" t="s">
        <v>59</v>
      </c>
      <c r="N361" s="40" t="s">
        <v>59</v>
      </c>
      <c r="O361" s="40" t="s">
        <v>59</v>
      </c>
      <c r="P361" s="40" t="s">
        <v>59</v>
      </c>
      <c r="Q361" s="54">
        <v>0</v>
      </c>
      <c r="R361" s="54">
        <v>0</v>
      </c>
      <c r="S361" s="54">
        <f>S362+S363</f>
        <v>30000</v>
      </c>
      <c r="T361" s="54">
        <f>T362+T363</f>
        <v>30000</v>
      </c>
      <c r="U361" s="54">
        <f>U362+U363</f>
        <v>30000</v>
      </c>
      <c r="V361" s="71">
        <v>0</v>
      </c>
      <c r="W361" s="205">
        <f>SUM(K361:V361)</f>
        <v>90000</v>
      </c>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c r="FL361" s="5"/>
      <c r="FM361" s="5"/>
      <c r="FN361" s="5"/>
      <c r="FO361" s="5"/>
      <c r="FP361" s="5"/>
      <c r="FQ361" s="5"/>
      <c r="FR361" s="5"/>
      <c r="FS361" s="5"/>
      <c r="FT361" s="5"/>
      <c r="FU361" s="5"/>
      <c r="FV361" s="5"/>
      <c r="FW361" s="5"/>
      <c r="FX361" s="5"/>
      <c r="FY361" s="5"/>
      <c r="FZ361" s="5"/>
      <c r="GA361" s="5"/>
      <c r="GB361" s="5"/>
      <c r="GC361" s="5"/>
      <c r="GD361" s="5"/>
      <c r="GE361" s="5"/>
      <c r="GF361" s="5"/>
      <c r="GG361" s="5"/>
      <c r="GH361" s="5"/>
      <c r="GI361" s="5"/>
      <c r="GJ361" s="5"/>
      <c r="GK361" s="5"/>
      <c r="GL361" s="5"/>
      <c r="GM361" s="5"/>
      <c r="GN361" s="5"/>
      <c r="GO361" s="5"/>
      <c r="GP361" s="5"/>
      <c r="GQ361" s="5"/>
      <c r="GR361" s="5"/>
      <c r="GS361" s="5"/>
      <c r="GT361" s="5"/>
      <c r="GU361" s="5"/>
      <c r="GV361" s="5"/>
      <c r="GW361" s="5"/>
      <c r="GX361" s="5"/>
      <c r="GY361" s="5"/>
      <c r="GZ361" s="5"/>
      <c r="HA361" s="5"/>
      <c r="HB361" s="5"/>
      <c r="HC361" s="5"/>
    </row>
    <row r="362" spans="1:211" s="6" customFormat="1" ht="18" customHeight="1" x14ac:dyDescent="0.25">
      <c r="A362" s="116"/>
      <c r="B362" s="52" t="s">
        <v>29</v>
      </c>
      <c r="C362" s="40" t="s">
        <v>2</v>
      </c>
      <c r="D362" s="41" t="s">
        <v>0</v>
      </c>
      <c r="E362" s="40" t="s">
        <v>0</v>
      </c>
      <c r="F362" s="40" t="s">
        <v>0</v>
      </c>
      <c r="G362" s="40" t="s">
        <v>0</v>
      </c>
      <c r="H362" s="68" t="s">
        <v>438</v>
      </c>
      <c r="I362" s="66" t="s">
        <v>700</v>
      </c>
      <c r="J362" s="66">
        <v>813</v>
      </c>
      <c r="K362" s="40" t="s">
        <v>59</v>
      </c>
      <c r="L362" s="40" t="s">
        <v>59</v>
      </c>
      <c r="M362" s="40" t="s">
        <v>59</v>
      </c>
      <c r="N362" s="40" t="s">
        <v>59</v>
      </c>
      <c r="O362" s="40" t="s">
        <v>59</v>
      </c>
      <c r="P362" s="40" t="s">
        <v>59</v>
      </c>
      <c r="Q362" s="54">
        <v>0</v>
      </c>
      <c r="R362" s="54">
        <v>0</v>
      </c>
      <c r="S362" s="54">
        <v>2700</v>
      </c>
      <c r="T362" s="54">
        <v>2700</v>
      </c>
      <c r="U362" s="71">
        <v>2700</v>
      </c>
      <c r="V362" s="71">
        <v>0</v>
      </c>
      <c r="W362" s="205">
        <f>SUM(K362:V362)</f>
        <v>8100</v>
      </c>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c r="FL362" s="5"/>
      <c r="FM362" s="5"/>
      <c r="FN362" s="5"/>
      <c r="FO362" s="5"/>
      <c r="FP362" s="5"/>
      <c r="FQ362" s="5"/>
      <c r="FR362" s="5"/>
      <c r="FS362" s="5"/>
      <c r="FT362" s="5"/>
      <c r="FU362" s="5"/>
      <c r="FV362" s="5"/>
      <c r="FW362" s="5"/>
      <c r="FX362" s="5"/>
      <c r="FY362" s="5"/>
      <c r="FZ362" s="5"/>
      <c r="GA362" s="5"/>
      <c r="GB362" s="5"/>
      <c r="GC362" s="5"/>
      <c r="GD362" s="5"/>
      <c r="GE362" s="5"/>
      <c r="GF362" s="5"/>
      <c r="GG362" s="5"/>
      <c r="GH362" s="5"/>
      <c r="GI362" s="5"/>
      <c r="GJ362" s="5"/>
      <c r="GK362" s="5"/>
      <c r="GL362" s="5"/>
      <c r="GM362" s="5"/>
      <c r="GN362" s="5"/>
      <c r="GO362" s="5"/>
      <c r="GP362" s="5"/>
      <c r="GQ362" s="5"/>
      <c r="GR362" s="5"/>
      <c r="GS362" s="5"/>
      <c r="GT362" s="5"/>
      <c r="GU362" s="5"/>
      <c r="GV362" s="5"/>
      <c r="GW362" s="5"/>
      <c r="GX362" s="5"/>
      <c r="GY362" s="5"/>
      <c r="GZ362" s="5"/>
      <c r="HA362" s="5"/>
      <c r="HB362" s="5"/>
      <c r="HC362" s="5"/>
    </row>
    <row r="363" spans="1:211" s="6" customFormat="1" ht="19.5" customHeight="1" x14ac:dyDescent="0.25">
      <c r="A363" s="117"/>
      <c r="B363" s="52" t="s">
        <v>34</v>
      </c>
      <c r="C363" s="40" t="s">
        <v>2</v>
      </c>
      <c r="D363" s="41" t="s">
        <v>0</v>
      </c>
      <c r="E363" s="40" t="s">
        <v>0</v>
      </c>
      <c r="F363" s="40" t="s">
        <v>0</v>
      </c>
      <c r="G363" s="40" t="s">
        <v>0</v>
      </c>
      <c r="H363" s="68" t="s">
        <v>438</v>
      </c>
      <c r="I363" s="66" t="s">
        <v>700</v>
      </c>
      <c r="J363" s="66">
        <v>813</v>
      </c>
      <c r="K363" s="40" t="s">
        <v>59</v>
      </c>
      <c r="L363" s="40" t="s">
        <v>59</v>
      </c>
      <c r="M363" s="40" t="s">
        <v>59</v>
      </c>
      <c r="N363" s="40" t="s">
        <v>59</v>
      </c>
      <c r="O363" s="40" t="s">
        <v>59</v>
      </c>
      <c r="P363" s="40" t="s">
        <v>59</v>
      </c>
      <c r="Q363" s="54">
        <v>0</v>
      </c>
      <c r="R363" s="54">
        <v>0</v>
      </c>
      <c r="S363" s="54">
        <v>27300</v>
      </c>
      <c r="T363" s="54">
        <v>27300</v>
      </c>
      <c r="U363" s="71">
        <v>27300</v>
      </c>
      <c r="V363" s="71">
        <v>0</v>
      </c>
      <c r="W363" s="205">
        <f>SUM(K363:V363)</f>
        <v>81900</v>
      </c>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c r="FL363" s="5"/>
      <c r="FM363" s="5"/>
      <c r="FN363" s="5"/>
      <c r="FO363" s="5"/>
      <c r="FP363" s="5"/>
      <c r="FQ363" s="5"/>
      <c r="FR363" s="5"/>
      <c r="FS363" s="5"/>
      <c r="FT363" s="5"/>
      <c r="FU363" s="5"/>
      <c r="FV363" s="5"/>
      <c r="FW363" s="5"/>
      <c r="FX363" s="5"/>
      <c r="FY363" s="5"/>
      <c r="FZ363" s="5"/>
      <c r="GA363" s="5"/>
      <c r="GB363" s="5"/>
      <c r="GC363" s="5"/>
      <c r="GD363" s="5"/>
      <c r="GE363" s="5"/>
      <c r="GF363" s="5"/>
      <c r="GG363" s="5"/>
      <c r="GH363" s="5"/>
      <c r="GI363" s="5"/>
      <c r="GJ363" s="5"/>
      <c r="GK363" s="5"/>
      <c r="GL363" s="5"/>
      <c r="GM363" s="5"/>
      <c r="GN363" s="5"/>
      <c r="GO363" s="5"/>
      <c r="GP363" s="5"/>
      <c r="GQ363" s="5"/>
      <c r="GR363" s="5"/>
      <c r="GS363" s="5"/>
      <c r="GT363" s="5"/>
      <c r="GU363" s="5"/>
      <c r="GV363" s="5"/>
      <c r="GW363" s="5"/>
      <c r="GX363" s="5"/>
      <c r="GY363" s="5"/>
      <c r="GZ363" s="5"/>
      <c r="HA363" s="5"/>
      <c r="HB363" s="5"/>
      <c r="HC363" s="5"/>
    </row>
    <row r="364" spans="1:211" s="6" customFormat="1" ht="66" customHeight="1" x14ac:dyDescent="0.25">
      <c r="A364" s="112" t="s">
        <v>709</v>
      </c>
      <c r="B364" s="101" t="s">
        <v>597</v>
      </c>
      <c r="C364" s="40" t="s">
        <v>60</v>
      </c>
      <c r="D364" s="41" t="s">
        <v>0</v>
      </c>
      <c r="E364" s="40" t="s">
        <v>33</v>
      </c>
      <c r="F364" s="40" t="s">
        <v>0</v>
      </c>
      <c r="G364" s="40" t="s">
        <v>250</v>
      </c>
      <c r="H364" s="66" t="s">
        <v>0</v>
      </c>
      <c r="I364" s="66" t="s">
        <v>0</v>
      </c>
      <c r="J364" s="66" t="s">
        <v>0</v>
      </c>
      <c r="K364" s="66" t="s">
        <v>0</v>
      </c>
      <c r="L364" s="66" t="s">
        <v>0</v>
      </c>
      <c r="M364" s="66" t="s">
        <v>0</v>
      </c>
      <c r="N364" s="66" t="s">
        <v>0</v>
      </c>
      <c r="O364" s="66" t="s">
        <v>0</v>
      </c>
      <c r="P364" s="66" t="s">
        <v>0</v>
      </c>
      <c r="Q364" s="118" t="s">
        <v>0</v>
      </c>
      <c r="R364" s="118" t="s">
        <v>0</v>
      </c>
      <c r="S364" s="119">
        <v>30</v>
      </c>
      <c r="T364" s="119">
        <v>30</v>
      </c>
      <c r="U364" s="66">
        <v>30</v>
      </c>
      <c r="V364" s="66" t="s">
        <v>0</v>
      </c>
      <c r="W364" s="212">
        <f>SUM(K364:V364)</f>
        <v>90</v>
      </c>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c r="FL364" s="5"/>
      <c r="FM364" s="5"/>
      <c r="FN364" s="5"/>
      <c r="FO364" s="5"/>
      <c r="FP364" s="5"/>
      <c r="FQ364" s="5"/>
      <c r="FR364" s="5"/>
      <c r="FS364" s="5"/>
      <c r="FT364" s="5"/>
      <c r="FU364" s="5"/>
      <c r="FV364" s="5"/>
      <c r="FW364" s="5"/>
      <c r="FX364" s="5"/>
      <c r="FY364" s="5"/>
      <c r="FZ364" s="5"/>
      <c r="GA364" s="5"/>
      <c r="GB364" s="5"/>
      <c r="GC364" s="5"/>
      <c r="GD364" s="5"/>
      <c r="GE364" s="5"/>
      <c r="GF364" s="5"/>
      <c r="GG364" s="5"/>
      <c r="GH364" s="5"/>
      <c r="GI364" s="5"/>
      <c r="GJ364" s="5"/>
      <c r="GK364" s="5"/>
      <c r="GL364" s="5"/>
      <c r="GM364" s="5"/>
      <c r="GN364" s="5"/>
      <c r="GO364" s="5"/>
      <c r="GP364" s="5"/>
      <c r="GQ364" s="5"/>
      <c r="GR364" s="5"/>
      <c r="GS364" s="5"/>
      <c r="GT364" s="5"/>
      <c r="GU364" s="5"/>
      <c r="GV364" s="5"/>
      <c r="GW364" s="5"/>
      <c r="GX364" s="5"/>
      <c r="GY364" s="5"/>
      <c r="GZ364" s="5"/>
      <c r="HA364" s="5"/>
      <c r="HB364" s="5"/>
      <c r="HC364" s="5"/>
    </row>
    <row r="365" spans="1:211" s="6" customFormat="1" ht="201" customHeight="1" x14ac:dyDescent="0.25">
      <c r="A365" s="112" t="s">
        <v>710</v>
      </c>
      <c r="B365" s="120" t="s">
        <v>712</v>
      </c>
      <c r="C365" s="40" t="s">
        <v>27</v>
      </c>
      <c r="D365" s="41" t="s">
        <v>0</v>
      </c>
      <c r="E365" s="40" t="s">
        <v>715</v>
      </c>
      <c r="F365" s="40" t="s">
        <v>713</v>
      </c>
      <c r="G365" s="40" t="s">
        <v>250</v>
      </c>
      <c r="H365" s="66" t="s">
        <v>0</v>
      </c>
      <c r="I365" s="66" t="s">
        <v>0</v>
      </c>
      <c r="J365" s="66" t="s">
        <v>0</v>
      </c>
      <c r="K365" s="66" t="s">
        <v>0</v>
      </c>
      <c r="L365" s="66" t="s">
        <v>0</v>
      </c>
      <c r="M365" s="66" t="s">
        <v>0</v>
      </c>
      <c r="N365" s="66" t="s">
        <v>0</v>
      </c>
      <c r="O365" s="66" t="s">
        <v>0</v>
      </c>
      <c r="P365" s="66" t="s">
        <v>0</v>
      </c>
      <c r="Q365" s="66" t="s">
        <v>0</v>
      </c>
      <c r="R365" s="66" t="s">
        <v>0</v>
      </c>
      <c r="S365" s="119">
        <v>80</v>
      </c>
      <c r="T365" s="119">
        <v>80</v>
      </c>
      <c r="U365" s="119">
        <v>80</v>
      </c>
      <c r="V365" s="66" t="s">
        <v>0</v>
      </c>
      <c r="W365" s="202" t="s">
        <v>0</v>
      </c>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c r="FL365" s="5"/>
      <c r="FM365" s="5"/>
      <c r="FN365" s="5"/>
      <c r="FO365" s="5"/>
      <c r="FP365" s="5"/>
      <c r="FQ365" s="5"/>
      <c r="FR365" s="5"/>
      <c r="FS365" s="5"/>
      <c r="FT365" s="5"/>
      <c r="FU365" s="5"/>
      <c r="FV365" s="5"/>
      <c r="FW365" s="5"/>
      <c r="FX365" s="5"/>
      <c r="FY365" s="5"/>
      <c r="FZ365" s="5"/>
      <c r="GA365" s="5"/>
      <c r="GB365" s="5"/>
      <c r="GC365" s="5"/>
      <c r="GD365" s="5"/>
      <c r="GE365" s="5"/>
      <c r="GF365" s="5"/>
      <c r="GG365" s="5"/>
      <c r="GH365" s="5"/>
      <c r="GI365" s="5"/>
      <c r="GJ365" s="5"/>
      <c r="GK365" s="5"/>
      <c r="GL365" s="5"/>
      <c r="GM365" s="5"/>
      <c r="GN365" s="5"/>
      <c r="GO365" s="5"/>
      <c r="GP365" s="5"/>
      <c r="GQ365" s="5"/>
      <c r="GR365" s="5"/>
      <c r="GS365" s="5"/>
      <c r="GT365" s="5"/>
      <c r="GU365" s="5"/>
      <c r="GV365" s="5"/>
      <c r="GW365" s="5"/>
      <c r="GX365" s="5"/>
      <c r="GY365" s="5"/>
      <c r="GZ365" s="5"/>
      <c r="HA365" s="5"/>
      <c r="HB365" s="5"/>
      <c r="HC365" s="5"/>
    </row>
    <row r="366" spans="1:211" s="6" customFormat="1" ht="273" customHeight="1" x14ac:dyDescent="0.25">
      <c r="A366" s="112" t="s">
        <v>711</v>
      </c>
      <c r="B366" s="101" t="s">
        <v>716</v>
      </c>
      <c r="C366" s="40" t="s">
        <v>27</v>
      </c>
      <c r="D366" s="41" t="s">
        <v>0</v>
      </c>
      <c r="E366" s="40" t="s">
        <v>717</v>
      </c>
      <c r="F366" s="40" t="s">
        <v>713</v>
      </c>
      <c r="G366" s="40" t="s">
        <v>250</v>
      </c>
      <c r="H366" s="66" t="s">
        <v>0</v>
      </c>
      <c r="I366" s="66" t="s">
        <v>0</v>
      </c>
      <c r="J366" s="66" t="s">
        <v>0</v>
      </c>
      <c r="K366" s="66" t="s">
        <v>0</v>
      </c>
      <c r="L366" s="66" t="s">
        <v>0</v>
      </c>
      <c r="M366" s="66" t="s">
        <v>0</v>
      </c>
      <c r="N366" s="66" t="s">
        <v>0</v>
      </c>
      <c r="O366" s="66" t="s">
        <v>0</v>
      </c>
      <c r="P366" s="66" t="s">
        <v>0</v>
      </c>
      <c r="Q366" s="66" t="s">
        <v>0</v>
      </c>
      <c r="R366" s="66" t="s">
        <v>0</v>
      </c>
      <c r="S366" s="119">
        <v>80</v>
      </c>
      <c r="T366" s="119">
        <v>80</v>
      </c>
      <c r="U366" s="119">
        <v>80</v>
      </c>
      <c r="V366" s="66" t="s">
        <v>0</v>
      </c>
      <c r="W366" s="202" t="s">
        <v>0</v>
      </c>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c r="FM366" s="5"/>
      <c r="FN366" s="5"/>
      <c r="FO366" s="5"/>
      <c r="FP366" s="5"/>
      <c r="FQ366" s="5"/>
      <c r="FR366" s="5"/>
      <c r="FS366" s="5"/>
      <c r="FT366" s="5"/>
      <c r="FU366" s="5"/>
      <c r="FV366" s="5"/>
      <c r="FW366" s="5"/>
      <c r="FX366" s="5"/>
      <c r="FY366" s="5"/>
      <c r="FZ366" s="5"/>
      <c r="GA366" s="5"/>
      <c r="GB366" s="5"/>
      <c r="GC366" s="5"/>
      <c r="GD366" s="5"/>
      <c r="GE366" s="5"/>
      <c r="GF366" s="5"/>
      <c r="GG366" s="5"/>
      <c r="GH366" s="5"/>
      <c r="GI366" s="5"/>
      <c r="GJ366" s="5"/>
      <c r="GK366" s="5"/>
      <c r="GL366" s="5"/>
      <c r="GM366" s="5"/>
      <c r="GN366" s="5"/>
      <c r="GO366" s="5"/>
      <c r="GP366" s="5"/>
      <c r="GQ366" s="5"/>
      <c r="GR366" s="5"/>
      <c r="GS366" s="5"/>
      <c r="GT366" s="5"/>
      <c r="GU366" s="5"/>
      <c r="GV366" s="5"/>
      <c r="GW366" s="5"/>
      <c r="GX366" s="5"/>
      <c r="GY366" s="5"/>
      <c r="GZ366" s="5"/>
      <c r="HA366" s="5"/>
      <c r="HB366" s="5"/>
      <c r="HC366" s="5"/>
    </row>
    <row r="367" spans="1:211" s="6" customFormat="1" ht="42.75" customHeight="1" x14ac:dyDescent="0.25">
      <c r="A367" s="112"/>
      <c r="B367" s="39" t="s">
        <v>737</v>
      </c>
      <c r="C367" s="41" t="s">
        <v>0</v>
      </c>
      <c r="D367" s="40" t="s">
        <v>0</v>
      </c>
      <c r="E367" s="40" t="s">
        <v>0</v>
      </c>
      <c r="F367" s="40" t="s">
        <v>0</v>
      </c>
      <c r="G367" s="66" t="s">
        <v>0</v>
      </c>
      <c r="H367" s="53" t="s">
        <v>0</v>
      </c>
      <c r="I367" s="53" t="s">
        <v>0</v>
      </c>
      <c r="J367" s="40" t="s">
        <v>0</v>
      </c>
      <c r="K367" s="40" t="s">
        <v>0</v>
      </c>
      <c r="L367" s="54" t="s">
        <v>0</v>
      </c>
      <c r="M367" s="71" t="s">
        <v>0</v>
      </c>
      <c r="N367" s="71" t="s">
        <v>0</v>
      </c>
      <c r="O367" s="71" t="s">
        <v>0</v>
      </c>
      <c r="P367" s="71" t="s">
        <v>0</v>
      </c>
      <c r="Q367" s="71" t="s">
        <v>0</v>
      </c>
      <c r="R367" s="71" t="s">
        <v>0</v>
      </c>
      <c r="S367" s="121" t="s">
        <v>0</v>
      </c>
      <c r="T367" s="121" t="s">
        <v>0</v>
      </c>
      <c r="U367" s="121" t="s">
        <v>0</v>
      </c>
      <c r="V367" s="66" t="s">
        <v>0</v>
      </c>
      <c r="W367" s="213" t="s">
        <v>0</v>
      </c>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c r="FM367" s="5"/>
      <c r="FN367" s="5"/>
      <c r="FO367" s="5"/>
      <c r="FP367" s="5"/>
      <c r="FQ367" s="5"/>
      <c r="FR367" s="5"/>
      <c r="FS367" s="5"/>
      <c r="FT367" s="5"/>
      <c r="FU367" s="5"/>
      <c r="FV367" s="5"/>
      <c r="FW367" s="5"/>
      <c r="FX367" s="5"/>
      <c r="FY367" s="5"/>
      <c r="FZ367" s="5"/>
      <c r="GA367" s="5"/>
      <c r="GB367" s="5"/>
      <c r="GC367" s="5"/>
      <c r="GD367" s="5"/>
      <c r="GE367" s="5"/>
      <c r="GF367" s="5"/>
      <c r="GG367" s="5"/>
      <c r="GH367" s="5"/>
      <c r="GI367" s="5"/>
      <c r="GJ367" s="5"/>
      <c r="GK367" s="5"/>
      <c r="GL367" s="5"/>
      <c r="GM367" s="5"/>
      <c r="GN367" s="5"/>
      <c r="GO367" s="5"/>
      <c r="GP367" s="5"/>
      <c r="GQ367" s="5"/>
      <c r="GR367" s="5"/>
      <c r="GS367" s="5"/>
      <c r="GT367" s="5"/>
      <c r="GU367" s="5"/>
      <c r="GV367" s="5"/>
      <c r="GW367" s="5"/>
      <c r="GX367" s="5"/>
      <c r="GY367" s="5"/>
      <c r="GZ367" s="5"/>
      <c r="HA367" s="5"/>
      <c r="HB367" s="5"/>
      <c r="HC367" s="5"/>
    </row>
    <row r="368" spans="1:211" ht="64.5" customHeight="1" x14ac:dyDescent="0.25">
      <c r="A368" s="237" t="s">
        <v>68</v>
      </c>
      <c r="B368" s="39" t="s">
        <v>244</v>
      </c>
      <c r="C368" s="50" t="s">
        <v>0</v>
      </c>
      <c r="D368" s="49" t="s">
        <v>0</v>
      </c>
      <c r="E368" s="40" t="s">
        <v>0</v>
      </c>
      <c r="F368" s="50" t="s">
        <v>0</v>
      </c>
      <c r="G368" s="40" t="s">
        <v>250</v>
      </c>
      <c r="H368" s="92" t="s">
        <v>0</v>
      </c>
      <c r="I368" s="51" t="s">
        <v>0</v>
      </c>
      <c r="J368" s="51" t="s">
        <v>0</v>
      </c>
      <c r="K368" s="47" t="s">
        <v>0</v>
      </c>
      <c r="L368" s="45" t="s">
        <v>0</v>
      </c>
      <c r="M368" s="45" t="s">
        <v>0</v>
      </c>
      <c r="N368" s="45" t="s">
        <v>0</v>
      </c>
      <c r="O368" s="45" t="s">
        <v>0</v>
      </c>
      <c r="P368" s="45" t="s">
        <v>0</v>
      </c>
      <c r="Q368" s="45" t="s">
        <v>0</v>
      </c>
      <c r="R368" s="45" t="s">
        <v>0</v>
      </c>
      <c r="S368" s="45" t="s">
        <v>0</v>
      </c>
      <c r="T368" s="45" t="s">
        <v>0</v>
      </c>
      <c r="U368" s="45" t="s">
        <v>0</v>
      </c>
      <c r="V368" s="66" t="s">
        <v>0</v>
      </c>
      <c r="W368" s="206" t="s">
        <v>0</v>
      </c>
    </row>
    <row r="369" spans="1:23" ht="15.75" customHeight="1" x14ac:dyDescent="0.25">
      <c r="A369" s="239"/>
      <c r="B369" s="39" t="s">
        <v>177</v>
      </c>
      <c r="C369" s="50" t="s">
        <v>2</v>
      </c>
      <c r="D369" s="49" t="s">
        <v>0</v>
      </c>
      <c r="E369" s="40" t="s">
        <v>0</v>
      </c>
      <c r="F369" s="40" t="s">
        <v>276</v>
      </c>
      <c r="G369" s="50" t="s">
        <v>0</v>
      </c>
      <c r="H369" s="92" t="s">
        <v>0</v>
      </c>
      <c r="I369" s="51" t="s">
        <v>0</v>
      </c>
      <c r="J369" s="51" t="s">
        <v>0</v>
      </c>
      <c r="K369" s="47" t="s">
        <v>0</v>
      </c>
      <c r="L369" s="47" t="s">
        <v>0</v>
      </c>
      <c r="M369" s="45">
        <v>15027.6</v>
      </c>
      <c r="N369" s="71" t="s">
        <v>0</v>
      </c>
      <c r="O369" s="71" t="s">
        <v>0</v>
      </c>
      <c r="P369" s="71" t="s">
        <v>0</v>
      </c>
      <c r="Q369" s="121" t="s">
        <v>0</v>
      </c>
      <c r="R369" s="121" t="s">
        <v>0</v>
      </c>
      <c r="S369" s="71" t="s">
        <v>0</v>
      </c>
      <c r="T369" s="71" t="s">
        <v>0</v>
      </c>
      <c r="U369" s="121" t="s">
        <v>0</v>
      </c>
      <c r="V369" s="66" t="s">
        <v>0</v>
      </c>
      <c r="W369" s="214">
        <f>W370+W371</f>
        <v>15027.619999999999</v>
      </c>
    </row>
    <row r="370" spans="1:23" x14ac:dyDescent="0.25">
      <c r="A370" s="239"/>
      <c r="B370" s="39" t="s">
        <v>29</v>
      </c>
      <c r="C370" s="50" t="s">
        <v>2</v>
      </c>
      <c r="D370" s="49" t="s">
        <v>0</v>
      </c>
      <c r="E370" s="50" t="s">
        <v>0</v>
      </c>
      <c r="F370" s="40" t="s">
        <v>0</v>
      </c>
      <c r="G370" s="50" t="s">
        <v>0</v>
      </c>
      <c r="H370" s="51" t="s">
        <v>42</v>
      </c>
      <c r="I370" s="68" t="s">
        <v>245</v>
      </c>
      <c r="J370" s="51">
        <v>810</v>
      </c>
      <c r="K370" s="47" t="s">
        <v>0</v>
      </c>
      <c r="L370" s="47" t="s">
        <v>0</v>
      </c>
      <c r="M370" s="45">
        <v>4508.3</v>
      </c>
      <c r="N370" s="47" t="s">
        <v>0</v>
      </c>
      <c r="O370" s="47" t="s">
        <v>0</v>
      </c>
      <c r="P370" s="47" t="s">
        <v>0</v>
      </c>
      <c r="Q370" s="47" t="s">
        <v>0</v>
      </c>
      <c r="R370" s="47" t="s">
        <v>0</v>
      </c>
      <c r="S370" s="47" t="s">
        <v>0</v>
      </c>
      <c r="T370" s="47" t="s">
        <v>0</v>
      </c>
      <c r="U370" s="47" t="s">
        <v>0</v>
      </c>
      <c r="V370" s="66" t="s">
        <v>0</v>
      </c>
      <c r="W370" s="215">
        <f t="shared" ref="W370:W391" si="62">M370</f>
        <v>4508.3</v>
      </c>
    </row>
    <row r="371" spans="1:23" ht="27.75" customHeight="1" x14ac:dyDescent="0.25">
      <c r="A371" s="238"/>
      <c r="B371" s="39" t="s">
        <v>34</v>
      </c>
      <c r="C371" s="50" t="s">
        <v>2</v>
      </c>
      <c r="D371" s="49" t="s">
        <v>0</v>
      </c>
      <c r="E371" s="50" t="s">
        <v>0</v>
      </c>
      <c r="F371" s="40" t="s">
        <v>0</v>
      </c>
      <c r="G371" s="50" t="s">
        <v>0</v>
      </c>
      <c r="H371" s="51" t="s">
        <v>42</v>
      </c>
      <c r="I371" s="68" t="s">
        <v>246</v>
      </c>
      <c r="J371" s="40" t="s">
        <v>0</v>
      </c>
      <c r="K371" s="47" t="s">
        <v>0</v>
      </c>
      <c r="L371" s="47" t="s">
        <v>0</v>
      </c>
      <c r="M371" s="45">
        <v>10519.32</v>
      </c>
      <c r="N371" s="47" t="s">
        <v>0</v>
      </c>
      <c r="O371" s="47" t="s">
        <v>0</v>
      </c>
      <c r="P371" s="47" t="s">
        <v>0</v>
      </c>
      <c r="Q371" s="47" t="s">
        <v>0</v>
      </c>
      <c r="R371" s="47" t="s">
        <v>0</v>
      </c>
      <c r="S371" s="47" t="s">
        <v>0</v>
      </c>
      <c r="T371" s="47" t="s">
        <v>0</v>
      </c>
      <c r="U371" s="47" t="s">
        <v>0</v>
      </c>
      <c r="V371" s="66" t="s">
        <v>0</v>
      </c>
      <c r="W371" s="215">
        <f t="shared" si="62"/>
        <v>10519.32</v>
      </c>
    </row>
    <row r="372" spans="1:23" ht="68.25" customHeight="1" x14ac:dyDescent="0.25">
      <c r="A372" s="72" t="s">
        <v>72</v>
      </c>
      <c r="B372" s="52" t="s">
        <v>331</v>
      </c>
      <c r="C372" s="40" t="s">
        <v>53</v>
      </c>
      <c r="D372" s="41" t="s">
        <v>0</v>
      </c>
      <c r="E372" s="40" t="s">
        <v>33</v>
      </c>
      <c r="F372" s="40" t="s">
        <v>0</v>
      </c>
      <c r="G372" s="40" t="s">
        <v>250</v>
      </c>
      <c r="H372" s="66" t="s">
        <v>0</v>
      </c>
      <c r="I372" s="53" t="s">
        <v>0</v>
      </c>
      <c r="J372" s="53" t="s">
        <v>0</v>
      </c>
      <c r="K372" s="54" t="s">
        <v>0</v>
      </c>
      <c r="L372" s="54" t="s">
        <v>0</v>
      </c>
      <c r="M372" s="66">
        <v>471</v>
      </c>
      <c r="N372" s="54" t="s">
        <v>0</v>
      </c>
      <c r="O372" s="40" t="s">
        <v>0</v>
      </c>
      <c r="P372" s="40" t="s">
        <v>0</v>
      </c>
      <c r="Q372" s="40" t="s">
        <v>0</v>
      </c>
      <c r="R372" s="40" t="s">
        <v>0</v>
      </c>
      <c r="S372" s="40" t="s">
        <v>0</v>
      </c>
      <c r="T372" s="40" t="s">
        <v>0</v>
      </c>
      <c r="U372" s="40" t="s">
        <v>0</v>
      </c>
      <c r="V372" s="66" t="s">
        <v>0</v>
      </c>
      <c r="W372" s="212">
        <f t="shared" si="62"/>
        <v>471</v>
      </c>
    </row>
    <row r="373" spans="1:23" ht="189" customHeight="1" x14ac:dyDescent="0.25">
      <c r="A373" s="61" t="s">
        <v>73</v>
      </c>
      <c r="B373" s="52" t="s">
        <v>332</v>
      </c>
      <c r="C373" s="40" t="s">
        <v>27</v>
      </c>
      <c r="D373" s="41" t="s">
        <v>0</v>
      </c>
      <c r="E373" s="40" t="s">
        <v>662</v>
      </c>
      <c r="F373" s="40" t="s">
        <v>0</v>
      </c>
      <c r="G373" s="40" t="s">
        <v>250</v>
      </c>
      <c r="H373" s="66" t="s">
        <v>0</v>
      </c>
      <c r="I373" s="53" t="s">
        <v>0</v>
      </c>
      <c r="J373" s="53" t="s">
        <v>0</v>
      </c>
      <c r="K373" s="54" t="s">
        <v>0</v>
      </c>
      <c r="L373" s="54" t="s">
        <v>0</v>
      </c>
      <c r="M373" s="71">
        <v>2.4</v>
      </c>
      <c r="N373" s="54" t="s">
        <v>0</v>
      </c>
      <c r="O373" s="40" t="s">
        <v>0</v>
      </c>
      <c r="P373" s="40" t="s">
        <v>0</v>
      </c>
      <c r="Q373" s="40" t="s">
        <v>0</v>
      </c>
      <c r="R373" s="40" t="s">
        <v>0</v>
      </c>
      <c r="S373" s="40" t="s">
        <v>0</v>
      </c>
      <c r="T373" s="40" t="s">
        <v>0</v>
      </c>
      <c r="U373" s="40" t="s">
        <v>0</v>
      </c>
      <c r="V373" s="66" t="s">
        <v>0</v>
      </c>
      <c r="W373" s="202" t="s">
        <v>0</v>
      </c>
    </row>
    <row r="374" spans="1:23" ht="83.25" customHeight="1" x14ac:dyDescent="0.25">
      <c r="A374" s="61" t="s">
        <v>74</v>
      </c>
      <c r="B374" s="52" t="s">
        <v>333</v>
      </c>
      <c r="C374" s="40" t="s">
        <v>53</v>
      </c>
      <c r="D374" s="41" t="s">
        <v>0</v>
      </c>
      <c r="E374" s="40" t="s">
        <v>626</v>
      </c>
      <c r="F374" s="40" t="s">
        <v>0</v>
      </c>
      <c r="G374" s="40" t="s">
        <v>250</v>
      </c>
      <c r="H374" s="66" t="s">
        <v>0</v>
      </c>
      <c r="I374" s="53" t="s">
        <v>0</v>
      </c>
      <c r="J374" s="53" t="s">
        <v>0</v>
      </c>
      <c r="K374" s="54" t="s">
        <v>0</v>
      </c>
      <c r="L374" s="54" t="s">
        <v>0</v>
      </c>
      <c r="M374" s="71">
        <v>1.5</v>
      </c>
      <c r="N374" s="54" t="s">
        <v>0</v>
      </c>
      <c r="O374" s="40" t="s">
        <v>0</v>
      </c>
      <c r="P374" s="40" t="s">
        <v>0</v>
      </c>
      <c r="Q374" s="40" t="s">
        <v>0</v>
      </c>
      <c r="R374" s="40" t="s">
        <v>0</v>
      </c>
      <c r="S374" s="40" t="s">
        <v>0</v>
      </c>
      <c r="T374" s="40" t="s">
        <v>0</v>
      </c>
      <c r="U374" s="40" t="s">
        <v>0</v>
      </c>
      <c r="V374" s="66" t="s">
        <v>0</v>
      </c>
      <c r="W374" s="202" t="s">
        <v>0</v>
      </c>
    </row>
    <row r="375" spans="1:23" ht="58.5" customHeight="1" x14ac:dyDescent="0.25">
      <c r="A375" s="61" t="s">
        <v>248</v>
      </c>
      <c r="B375" s="52" t="s">
        <v>334</v>
      </c>
      <c r="C375" s="40" t="s">
        <v>60</v>
      </c>
      <c r="D375" s="41" t="s">
        <v>0</v>
      </c>
      <c r="E375" s="40" t="s">
        <v>33</v>
      </c>
      <c r="F375" s="40" t="s">
        <v>0</v>
      </c>
      <c r="G375" s="40" t="s">
        <v>250</v>
      </c>
      <c r="H375" s="66" t="s">
        <v>0</v>
      </c>
      <c r="I375" s="53" t="s">
        <v>0</v>
      </c>
      <c r="J375" s="53" t="s">
        <v>0</v>
      </c>
      <c r="K375" s="54" t="s">
        <v>0</v>
      </c>
      <c r="L375" s="54" t="s">
        <v>0</v>
      </c>
      <c r="M375" s="66">
        <v>2500</v>
      </c>
      <c r="N375" s="54" t="s">
        <v>0</v>
      </c>
      <c r="O375" s="40" t="s">
        <v>0</v>
      </c>
      <c r="P375" s="40" t="s">
        <v>0</v>
      </c>
      <c r="Q375" s="40" t="s">
        <v>0</v>
      </c>
      <c r="R375" s="40" t="s">
        <v>0</v>
      </c>
      <c r="S375" s="40" t="s">
        <v>0</v>
      </c>
      <c r="T375" s="40" t="s">
        <v>0</v>
      </c>
      <c r="U375" s="40" t="s">
        <v>0</v>
      </c>
      <c r="V375" s="66" t="s">
        <v>0</v>
      </c>
      <c r="W375" s="212">
        <v>2500</v>
      </c>
    </row>
    <row r="376" spans="1:23" ht="137.25" customHeight="1" x14ac:dyDescent="0.25">
      <c r="A376" s="237" t="s">
        <v>75</v>
      </c>
      <c r="B376" s="122" t="s">
        <v>476</v>
      </c>
      <c r="C376" s="41" t="s">
        <v>0</v>
      </c>
      <c r="D376" s="41">
        <v>1</v>
      </c>
      <c r="E376" s="96" t="s">
        <v>0</v>
      </c>
      <c r="F376" s="40" t="s">
        <v>276</v>
      </c>
      <c r="G376" s="40" t="s">
        <v>250</v>
      </c>
      <c r="H376" s="66" t="s">
        <v>0</v>
      </c>
      <c r="I376" s="53" t="s">
        <v>0</v>
      </c>
      <c r="J376" s="53" t="s">
        <v>0</v>
      </c>
      <c r="K376" s="54" t="s">
        <v>0</v>
      </c>
      <c r="L376" s="71" t="s">
        <v>0</v>
      </c>
      <c r="M376" s="71">
        <v>10830.27</v>
      </c>
      <c r="N376" s="71" t="s">
        <v>0</v>
      </c>
      <c r="O376" s="71" t="s">
        <v>0</v>
      </c>
      <c r="P376" s="71" t="s">
        <v>0</v>
      </c>
      <c r="Q376" s="71" t="s">
        <v>0</v>
      </c>
      <c r="R376" s="71" t="s">
        <v>0</v>
      </c>
      <c r="S376" s="40" t="s">
        <v>0</v>
      </c>
      <c r="T376" s="40" t="s">
        <v>0</v>
      </c>
      <c r="U376" s="40" t="s">
        <v>0</v>
      </c>
      <c r="V376" s="66" t="s">
        <v>0</v>
      </c>
      <c r="W376" s="205">
        <f t="shared" si="62"/>
        <v>10830.27</v>
      </c>
    </row>
    <row r="377" spans="1:23" ht="25.5" x14ac:dyDescent="0.25">
      <c r="A377" s="239"/>
      <c r="B377" s="123" t="s">
        <v>107</v>
      </c>
      <c r="C377" s="40" t="s">
        <v>2</v>
      </c>
      <c r="D377" s="41" t="s">
        <v>0</v>
      </c>
      <c r="E377" s="96" t="s">
        <v>0</v>
      </c>
      <c r="F377" s="40" t="s">
        <v>0</v>
      </c>
      <c r="G377" s="40" t="s">
        <v>0</v>
      </c>
      <c r="H377" s="66" t="s">
        <v>0</v>
      </c>
      <c r="I377" s="53" t="s">
        <v>0</v>
      </c>
      <c r="J377" s="53" t="s">
        <v>0</v>
      </c>
      <c r="K377" s="54" t="s">
        <v>0</v>
      </c>
      <c r="L377" s="71" t="s">
        <v>0</v>
      </c>
      <c r="M377" s="54">
        <v>3249.08</v>
      </c>
      <c r="N377" s="71" t="s">
        <v>0</v>
      </c>
      <c r="O377" s="71" t="s">
        <v>0</v>
      </c>
      <c r="P377" s="71" t="s">
        <v>0</v>
      </c>
      <c r="Q377" s="71" t="s">
        <v>0</v>
      </c>
      <c r="R377" s="71" t="s">
        <v>0</v>
      </c>
      <c r="S377" s="40" t="s">
        <v>0</v>
      </c>
      <c r="T377" s="40" t="s">
        <v>0</v>
      </c>
      <c r="U377" s="40" t="s">
        <v>0</v>
      </c>
      <c r="V377" s="66" t="s">
        <v>0</v>
      </c>
      <c r="W377" s="216">
        <f t="shared" si="62"/>
        <v>3249.08</v>
      </c>
    </row>
    <row r="378" spans="1:23" ht="30" customHeight="1" x14ac:dyDescent="0.25">
      <c r="A378" s="238"/>
      <c r="B378" s="123" t="s">
        <v>108</v>
      </c>
      <c r="C378" s="40" t="s">
        <v>2</v>
      </c>
      <c r="D378" s="41" t="s">
        <v>0</v>
      </c>
      <c r="E378" s="96" t="s">
        <v>0</v>
      </c>
      <c r="F378" s="40" t="s">
        <v>0</v>
      </c>
      <c r="G378" s="40" t="s">
        <v>0</v>
      </c>
      <c r="H378" s="66" t="s">
        <v>0</v>
      </c>
      <c r="I378" s="53" t="s">
        <v>0</v>
      </c>
      <c r="J378" s="53" t="s">
        <v>0</v>
      </c>
      <c r="K378" s="54" t="s">
        <v>0</v>
      </c>
      <c r="L378" s="71" t="s">
        <v>0</v>
      </c>
      <c r="M378" s="54">
        <v>7581.19</v>
      </c>
      <c r="N378" s="71" t="s">
        <v>0</v>
      </c>
      <c r="O378" s="54" t="s">
        <v>59</v>
      </c>
      <c r="P378" s="54" t="s">
        <v>59</v>
      </c>
      <c r="Q378" s="54" t="s">
        <v>59</v>
      </c>
      <c r="R378" s="54" t="s">
        <v>59</v>
      </c>
      <c r="S378" s="54" t="s">
        <v>59</v>
      </c>
      <c r="T378" s="54" t="s">
        <v>59</v>
      </c>
      <c r="U378" s="54" t="s">
        <v>59</v>
      </c>
      <c r="V378" s="54" t="s">
        <v>59</v>
      </c>
      <c r="W378" s="216">
        <f t="shared" si="62"/>
        <v>7581.19</v>
      </c>
    </row>
    <row r="379" spans="1:23" ht="53.25" customHeight="1" x14ac:dyDescent="0.25">
      <c r="A379" s="61" t="s">
        <v>181</v>
      </c>
      <c r="B379" s="122" t="s">
        <v>335</v>
      </c>
      <c r="C379" s="40" t="s">
        <v>60</v>
      </c>
      <c r="D379" s="41" t="s">
        <v>0</v>
      </c>
      <c r="E379" s="40" t="s">
        <v>33</v>
      </c>
      <c r="F379" s="40" t="s">
        <v>0</v>
      </c>
      <c r="G379" s="40" t="s">
        <v>250</v>
      </c>
      <c r="H379" s="66" t="s">
        <v>0</v>
      </c>
      <c r="I379" s="53" t="s">
        <v>0</v>
      </c>
      <c r="J379" s="53" t="s">
        <v>0</v>
      </c>
      <c r="K379" s="54" t="s">
        <v>0</v>
      </c>
      <c r="L379" s="71" t="s">
        <v>0</v>
      </c>
      <c r="M379" s="99">
        <v>371</v>
      </c>
      <c r="N379" s="54" t="s">
        <v>0</v>
      </c>
      <c r="O379" s="54" t="s">
        <v>0</v>
      </c>
      <c r="P379" s="54" t="s">
        <v>0</v>
      </c>
      <c r="Q379" s="54" t="s">
        <v>0</v>
      </c>
      <c r="R379" s="54" t="s">
        <v>0</v>
      </c>
      <c r="S379" s="40" t="s">
        <v>0</v>
      </c>
      <c r="T379" s="40" t="s">
        <v>0</v>
      </c>
      <c r="U379" s="40" t="s">
        <v>0</v>
      </c>
      <c r="V379" s="71" t="s">
        <v>0</v>
      </c>
      <c r="W379" s="212">
        <f t="shared" si="62"/>
        <v>371</v>
      </c>
    </row>
    <row r="380" spans="1:23" ht="221.25" customHeight="1" x14ac:dyDescent="0.25">
      <c r="A380" s="237" t="s">
        <v>234</v>
      </c>
      <c r="B380" s="122" t="s">
        <v>477</v>
      </c>
      <c r="C380" s="41" t="s">
        <v>0</v>
      </c>
      <c r="D380" s="41">
        <v>1</v>
      </c>
      <c r="E380" s="96" t="s">
        <v>0</v>
      </c>
      <c r="F380" s="40" t="s">
        <v>276</v>
      </c>
      <c r="G380" s="40" t="s">
        <v>250</v>
      </c>
      <c r="H380" s="66" t="s">
        <v>0</v>
      </c>
      <c r="I380" s="53" t="s">
        <v>0</v>
      </c>
      <c r="J380" s="53" t="s">
        <v>0</v>
      </c>
      <c r="K380" s="54" t="s">
        <v>0</v>
      </c>
      <c r="L380" s="71" t="s">
        <v>0</v>
      </c>
      <c r="M380" s="71">
        <v>754.32</v>
      </c>
      <c r="N380" s="71" t="s">
        <v>0</v>
      </c>
      <c r="O380" s="71" t="s">
        <v>0</v>
      </c>
      <c r="P380" s="71" t="s">
        <v>0</v>
      </c>
      <c r="Q380" s="71" t="s">
        <v>0</v>
      </c>
      <c r="R380" s="71" t="s">
        <v>0</v>
      </c>
      <c r="S380" s="71" t="s">
        <v>0</v>
      </c>
      <c r="T380" s="71" t="s">
        <v>0</v>
      </c>
      <c r="U380" s="71" t="s">
        <v>0</v>
      </c>
      <c r="V380" s="71" t="s">
        <v>0</v>
      </c>
      <c r="W380" s="205">
        <f t="shared" si="62"/>
        <v>754.32</v>
      </c>
    </row>
    <row r="381" spans="1:23" ht="25.5" x14ac:dyDescent="0.25">
      <c r="A381" s="239"/>
      <c r="B381" s="123" t="s">
        <v>107</v>
      </c>
      <c r="C381" s="40" t="s">
        <v>2</v>
      </c>
      <c r="D381" s="41" t="s">
        <v>0</v>
      </c>
      <c r="E381" s="96" t="s">
        <v>0</v>
      </c>
      <c r="F381" s="40" t="s">
        <v>0</v>
      </c>
      <c r="G381" s="40" t="s">
        <v>0</v>
      </c>
      <c r="H381" s="66" t="s">
        <v>0</v>
      </c>
      <c r="I381" s="53" t="s">
        <v>0</v>
      </c>
      <c r="J381" s="53" t="s">
        <v>0</v>
      </c>
      <c r="K381" s="54" t="s">
        <v>0</v>
      </c>
      <c r="L381" s="71" t="s">
        <v>0</v>
      </c>
      <c r="M381" s="54">
        <v>226.3</v>
      </c>
      <c r="N381" s="71" t="s">
        <v>0</v>
      </c>
      <c r="O381" s="71" t="s">
        <v>0</v>
      </c>
      <c r="P381" s="71" t="s">
        <v>0</v>
      </c>
      <c r="Q381" s="71" t="s">
        <v>0</v>
      </c>
      <c r="R381" s="71" t="s">
        <v>0</v>
      </c>
      <c r="S381" s="40" t="s">
        <v>0</v>
      </c>
      <c r="T381" s="40" t="s">
        <v>0</v>
      </c>
      <c r="U381" s="40" t="s">
        <v>0</v>
      </c>
      <c r="V381" s="71" t="s">
        <v>0</v>
      </c>
      <c r="W381" s="205">
        <f t="shared" si="62"/>
        <v>226.3</v>
      </c>
    </row>
    <row r="382" spans="1:23" ht="27" customHeight="1" x14ac:dyDescent="0.25">
      <c r="A382" s="238"/>
      <c r="B382" s="123" t="s">
        <v>108</v>
      </c>
      <c r="C382" s="40" t="s">
        <v>2</v>
      </c>
      <c r="D382" s="41" t="s">
        <v>0</v>
      </c>
      <c r="E382" s="96" t="s">
        <v>0</v>
      </c>
      <c r="F382" s="40" t="s">
        <v>0</v>
      </c>
      <c r="G382" s="40" t="s">
        <v>0</v>
      </c>
      <c r="H382" s="66" t="s">
        <v>0</v>
      </c>
      <c r="I382" s="53" t="s">
        <v>0</v>
      </c>
      <c r="J382" s="53" t="s">
        <v>0</v>
      </c>
      <c r="K382" s="54" t="s">
        <v>0</v>
      </c>
      <c r="L382" s="71" t="s">
        <v>0</v>
      </c>
      <c r="M382" s="54">
        <v>528.03</v>
      </c>
      <c r="N382" s="71" t="s">
        <v>0</v>
      </c>
      <c r="O382" s="54" t="s">
        <v>59</v>
      </c>
      <c r="P382" s="54" t="s">
        <v>59</v>
      </c>
      <c r="Q382" s="54" t="s">
        <v>59</v>
      </c>
      <c r="R382" s="54" t="s">
        <v>59</v>
      </c>
      <c r="S382" s="40" t="s">
        <v>0</v>
      </c>
      <c r="T382" s="40" t="s">
        <v>0</v>
      </c>
      <c r="U382" s="40" t="s">
        <v>0</v>
      </c>
      <c r="V382" s="71" t="s">
        <v>0</v>
      </c>
      <c r="W382" s="205">
        <f t="shared" si="62"/>
        <v>528.03</v>
      </c>
    </row>
    <row r="383" spans="1:23" ht="55.5" customHeight="1" x14ac:dyDescent="0.25">
      <c r="A383" s="61" t="s">
        <v>500</v>
      </c>
      <c r="B383" s="122" t="s">
        <v>335</v>
      </c>
      <c r="C383" s="40" t="s">
        <v>60</v>
      </c>
      <c r="D383" s="41" t="s">
        <v>0</v>
      </c>
      <c r="E383" s="40" t="s">
        <v>33</v>
      </c>
      <c r="F383" s="40" t="s">
        <v>0</v>
      </c>
      <c r="G383" s="40" t="s">
        <v>250</v>
      </c>
      <c r="H383" s="66" t="s">
        <v>0</v>
      </c>
      <c r="I383" s="53" t="s">
        <v>0</v>
      </c>
      <c r="J383" s="53" t="s">
        <v>0</v>
      </c>
      <c r="K383" s="54" t="s">
        <v>0</v>
      </c>
      <c r="L383" s="71" t="s">
        <v>0</v>
      </c>
      <c r="M383" s="99">
        <v>24</v>
      </c>
      <c r="N383" s="54" t="s">
        <v>0</v>
      </c>
      <c r="O383" s="54" t="s">
        <v>0</v>
      </c>
      <c r="P383" s="54" t="s">
        <v>0</v>
      </c>
      <c r="Q383" s="54" t="s">
        <v>0</v>
      </c>
      <c r="R383" s="54" t="s">
        <v>0</v>
      </c>
      <c r="S383" s="54" t="s">
        <v>0</v>
      </c>
      <c r="T383" s="54" t="s">
        <v>0</v>
      </c>
      <c r="U383" s="54" t="s">
        <v>0</v>
      </c>
      <c r="V383" s="71" t="s">
        <v>0</v>
      </c>
      <c r="W383" s="212">
        <f t="shared" si="62"/>
        <v>24</v>
      </c>
    </row>
    <row r="384" spans="1:23" ht="105.75" customHeight="1" x14ac:dyDescent="0.25">
      <c r="A384" s="237" t="s">
        <v>235</v>
      </c>
      <c r="B384" s="122" t="s">
        <v>478</v>
      </c>
      <c r="C384" s="41" t="s">
        <v>0</v>
      </c>
      <c r="D384" s="41">
        <v>1</v>
      </c>
      <c r="E384" s="96" t="s">
        <v>0</v>
      </c>
      <c r="F384" s="40" t="s">
        <v>276</v>
      </c>
      <c r="G384" s="40" t="s">
        <v>250</v>
      </c>
      <c r="H384" s="66" t="s">
        <v>0</v>
      </c>
      <c r="I384" s="53" t="s">
        <v>0</v>
      </c>
      <c r="J384" s="53" t="s">
        <v>0</v>
      </c>
      <c r="K384" s="54" t="s">
        <v>0</v>
      </c>
      <c r="L384" s="71" t="s">
        <v>0</v>
      </c>
      <c r="M384" s="71">
        <v>2933.48</v>
      </c>
      <c r="N384" s="71" t="s">
        <v>0</v>
      </c>
      <c r="O384" s="71" t="s">
        <v>0</v>
      </c>
      <c r="P384" s="71" t="s">
        <v>0</v>
      </c>
      <c r="Q384" s="71" t="s">
        <v>0</v>
      </c>
      <c r="R384" s="71" t="s">
        <v>0</v>
      </c>
      <c r="S384" s="54" t="s">
        <v>0</v>
      </c>
      <c r="T384" s="54" t="s">
        <v>0</v>
      </c>
      <c r="U384" s="54" t="s">
        <v>0</v>
      </c>
      <c r="V384" s="71" t="s">
        <v>0</v>
      </c>
      <c r="W384" s="205">
        <f t="shared" si="62"/>
        <v>2933.48</v>
      </c>
    </row>
    <row r="385" spans="1:211" ht="25.5" x14ac:dyDescent="0.25">
      <c r="A385" s="239"/>
      <c r="B385" s="123" t="s">
        <v>107</v>
      </c>
      <c r="C385" s="40" t="s">
        <v>2</v>
      </c>
      <c r="D385" s="41" t="s">
        <v>0</v>
      </c>
      <c r="E385" s="96" t="s">
        <v>0</v>
      </c>
      <c r="F385" s="40" t="s">
        <v>0</v>
      </c>
      <c r="G385" s="40" t="s">
        <v>0</v>
      </c>
      <c r="H385" s="66" t="s">
        <v>0</v>
      </c>
      <c r="I385" s="53" t="s">
        <v>0</v>
      </c>
      <c r="J385" s="53" t="s">
        <v>0</v>
      </c>
      <c r="K385" s="54" t="s">
        <v>0</v>
      </c>
      <c r="L385" s="71" t="s">
        <v>0</v>
      </c>
      <c r="M385" s="54">
        <v>880.04</v>
      </c>
      <c r="N385" s="71" t="s">
        <v>0</v>
      </c>
      <c r="O385" s="71" t="s">
        <v>0</v>
      </c>
      <c r="P385" s="71" t="s">
        <v>0</v>
      </c>
      <c r="Q385" s="71" t="s">
        <v>0</v>
      </c>
      <c r="R385" s="71" t="s">
        <v>0</v>
      </c>
      <c r="S385" s="54" t="s">
        <v>0</v>
      </c>
      <c r="T385" s="54" t="s">
        <v>0</v>
      </c>
      <c r="U385" s="54" t="s">
        <v>0</v>
      </c>
      <c r="V385" s="71" t="s">
        <v>0</v>
      </c>
      <c r="W385" s="205">
        <f t="shared" si="62"/>
        <v>880.04</v>
      </c>
    </row>
    <row r="386" spans="1:211" ht="27.75" customHeight="1" x14ac:dyDescent="0.25">
      <c r="A386" s="238"/>
      <c r="B386" s="123" t="s">
        <v>108</v>
      </c>
      <c r="C386" s="40" t="s">
        <v>2</v>
      </c>
      <c r="D386" s="41" t="s">
        <v>0</v>
      </c>
      <c r="E386" s="96" t="s">
        <v>0</v>
      </c>
      <c r="F386" s="40" t="s">
        <v>0</v>
      </c>
      <c r="G386" s="40" t="s">
        <v>0</v>
      </c>
      <c r="H386" s="66" t="s">
        <v>0</v>
      </c>
      <c r="I386" s="53" t="s">
        <v>0</v>
      </c>
      <c r="J386" s="53" t="s">
        <v>0</v>
      </c>
      <c r="K386" s="54" t="s">
        <v>0</v>
      </c>
      <c r="L386" s="71" t="s">
        <v>0</v>
      </c>
      <c r="M386" s="54">
        <v>2053.4299999999998</v>
      </c>
      <c r="N386" s="71" t="s">
        <v>0</v>
      </c>
      <c r="O386" s="54" t="s">
        <v>59</v>
      </c>
      <c r="P386" s="54" t="s">
        <v>59</v>
      </c>
      <c r="Q386" s="54" t="s">
        <v>59</v>
      </c>
      <c r="R386" s="54" t="s">
        <v>59</v>
      </c>
      <c r="S386" s="54" t="s">
        <v>0</v>
      </c>
      <c r="T386" s="54" t="s">
        <v>0</v>
      </c>
      <c r="U386" s="54" t="s">
        <v>0</v>
      </c>
      <c r="V386" s="71" t="s">
        <v>0</v>
      </c>
      <c r="W386" s="205">
        <f t="shared" si="62"/>
        <v>2053.4299999999998</v>
      </c>
    </row>
    <row r="387" spans="1:211" ht="57" customHeight="1" x14ac:dyDescent="0.25">
      <c r="A387" s="61" t="s">
        <v>414</v>
      </c>
      <c r="B387" s="122" t="s">
        <v>335</v>
      </c>
      <c r="C387" s="40" t="s">
        <v>60</v>
      </c>
      <c r="D387" s="41" t="s">
        <v>0</v>
      </c>
      <c r="E387" s="40" t="s">
        <v>33</v>
      </c>
      <c r="F387" s="40" t="s">
        <v>0</v>
      </c>
      <c r="G387" s="40" t="s">
        <v>250</v>
      </c>
      <c r="H387" s="66" t="s">
        <v>0</v>
      </c>
      <c r="I387" s="53" t="s">
        <v>0</v>
      </c>
      <c r="J387" s="53" t="s">
        <v>0</v>
      </c>
      <c r="K387" s="54" t="s">
        <v>0</v>
      </c>
      <c r="L387" s="71" t="s">
        <v>0</v>
      </c>
      <c r="M387" s="99">
        <v>70</v>
      </c>
      <c r="N387" s="54" t="s">
        <v>0</v>
      </c>
      <c r="O387" s="54" t="s">
        <v>0</v>
      </c>
      <c r="P387" s="54" t="s">
        <v>0</v>
      </c>
      <c r="Q387" s="54" t="s">
        <v>0</v>
      </c>
      <c r="R387" s="54" t="s">
        <v>0</v>
      </c>
      <c r="S387" s="54" t="s">
        <v>0</v>
      </c>
      <c r="T387" s="54" t="s">
        <v>0</v>
      </c>
      <c r="U387" s="54" t="s">
        <v>0</v>
      </c>
      <c r="V387" s="71" t="s">
        <v>0</v>
      </c>
      <c r="W387" s="212">
        <f t="shared" si="62"/>
        <v>70</v>
      </c>
    </row>
    <row r="388" spans="1:211" ht="70.5" customHeight="1" x14ac:dyDescent="0.25">
      <c r="A388" s="237" t="s">
        <v>247</v>
      </c>
      <c r="B388" s="122" t="s">
        <v>479</v>
      </c>
      <c r="C388" s="41" t="s">
        <v>0</v>
      </c>
      <c r="D388" s="41">
        <v>1</v>
      </c>
      <c r="E388" s="96" t="s">
        <v>0</v>
      </c>
      <c r="F388" s="40" t="s">
        <v>276</v>
      </c>
      <c r="G388" s="40" t="s">
        <v>250</v>
      </c>
      <c r="H388" s="66" t="s">
        <v>0</v>
      </c>
      <c r="I388" s="53" t="s">
        <v>0</v>
      </c>
      <c r="J388" s="53" t="s">
        <v>0</v>
      </c>
      <c r="K388" s="54" t="s">
        <v>0</v>
      </c>
      <c r="L388" s="71" t="s">
        <v>0</v>
      </c>
      <c r="M388" s="71">
        <v>509.53</v>
      </c>
      <c r="N388" s="71" t="s">
        <v>0</v>
      </c>
      <c r="O388" s="71" t="s">
        <v>0</v>
      </c>
      <c r="P388" s="71" t="s">
        <v>0</v>
      </c>
      <c r="Q388" s="71" t="s">
        <v>0</v>
      </c>
      <c r="R388" s="71" t="s">
        <v>0</v>
      </c>
      <c r="S388" s="54" t="s">
        <v>0</v>
      </c>
      <c r="T388" s="54" t="s">
        <v>0</v>
      </c>
      <c r="U388" s="54" t="s">
        <v>0</v>
      </c>
      <c r="V388" s="71" t="s">
        <v>0</v>
      </c>
      <c r="W388" s="205">
        <f t="shared" si="62"/>
        <v>509.53</v>
      </c>
    </row>
    <row r="389" spans="1:211" ht="25.5" x14ac:dyDescent="0.25">
      <c r="A389" s="239"/>
      <c r="B389" s="123" t="s">
        <v>107</v>
      </c>
      <c r="C389" s="40" t="s">
        <v>2</v>
      </c>
      <c r="D389" s="41" t="s">
        <v>0</v>
      </c>
      <c r="E389" s="96" t="s">
        <v>0</v>
      </c>
      <c r="F389" s="40" t="s">
        <v>0</v>
      </c>
      <c r="G389" s="40" t="s">
        <v>0</v>
      </c>
      <c r="H389" s="66" t="s">
        <v>0</v>
      </c>
      <c r="I389" s="53" t="s">
        <v>0</v>
      </c>
      <c r="J389" s="53" t="s">
        <v>0</v>
      </c>
      <c r="K389" s="54" t="s">
        <v>0</v>
      </c>
      <c r="L389" s="71" t="s">
        <v>0</v>
      </c>
      <c r="M389" s="54">
        <v>152.86000000000001</v>
      </c>
      <c r="N389" s="71" t="s">
        <v>0</v>
      </c>
      <c r="O389" s="71" t="s">
        <v>0</v>
      </c>
      <c r="P389" s="71" t="s">
        <v>0</v>
      </c>
      <c r="Q389" s="71" t="s">
        <v>0</v>
      </c>
      <c r="R389" s="71" t="s">
        <v>0</v>
      </c>
      <c r="S389" s="71" t="s">
        <v>0</v>
      </c>
      <c r="T389" s="71" t="s">
        <v>0</v>
      </c>
      <c r="U389" s="71" t="s">
        <v>0</v>
      </c>
      <c r="V389" s="71" t="s">
        <v>0</v>
      </c>
      <c r="W389" s="205">
        <f t="shared" si="62"/>
        <v>152.86000000000001</v>
      </c>
    </row>
    <row r="390" spans="1:211" ht="27.75" customHeight="1" x14ac:dyDescent="0.25">
      <c r="A390" s="238"/>
      <c r="B390" s="123" t="s">
        <v>108</v>
      </c>
      <c r="C390" s="40" t="s">
        <v>2</v>
      </c>
      <c r="D390" s="41" t="s">
        <v>0</v>
      </c>
      <c r="E390" s="96" t="s">
        <v>0</v>
      </c>
      <c r="F390" s="40" t="s">
        <v>0</v>
      </c>
      <c r="G390" s="40" t="s">
        <v>0</v>
      </c>
      <c r="H390" s="66" t="s">
        <v>0</v>
      </c>
      <c r="I390" s="53" t="s">
        <v>0</v>
      </c>
      <c r="J390" s="53" t="s">
        <v>0</v>
      </c>
      <c r="K390" s="54" t="s">
        <v>0</v>
      </c>
      <c r="L390" s="71" t="s">
        <v>0</v>
      </c>
      <c r="M390" s="54">
        <v>356.67</v>
      </c>
      <c r="N390" s="71" t="s">
        <v>0</v>
      </c>
      <c r="O390" s="54" t="s">
        <v>59</v>
      </c>
      <c r="P390" s="54" t="s">
        <v>59</v>
      </c>
      <c r="Q390" s="54" t="s">
        <v>59</v>
      </c>
      <c r="R390" s="54" t="s">
        <v>59</v>
      </c>
      <c r="S390" s="71" t="s">
        <v>0</v>
      </c>
      <c r="T390" s="71" t="s">
        <v>0</v>
      </c>
      <c r="U390" s="71" t="s">
        <v>0</v>
      </c>
      <c r="V390" s="71" t="s">
        <v>0</v>
      </c>
      <c r="W390" s="205">
        <f t="shared" si="62"/>
        <v>356.67</v>
      </c>
    </row>
    <row r="391" spans="1:211" ht="63.75" customHeight="1" x14ac:dyDescent="0.25">
      <c r="A391" s="61" t="s">
        <v>415</v>
      </c>
      <c r="B391" s="122" t="s">
        <v>335</v>
      </c>
      <c r="C391" s="40" t="s">
        <v>60</v>
      </c>
      <c r="D391" s="41" t="s">
        <v>0</v>
      </c>
      <c r="E391" s="40" t="s">
        <v>33</v>
      </c>
      <c r="F391" s="40" t="s">
        <v>0</v>
      </c>
      <c r="G391" s="40" t="s">
        <v>250</v>
      </c>
      <c r="H391" s="66" t="s">
        <v>0</v>
      </c>
      <c r="I391" s="53" t="s">
        <v>0</v>
      </c>
      <c r="J391" s="53" t="s">
        <v>0</v>
      </c>
      <c r="K391" s="54" t="s">
        <v>0</v>
      </c>
      <c r="L391" s="71" t="s">
        <v>0</v>
      </c>
      <c r="M391" s="99">
        <v>6</v>
      </c>
      <c r="N391" s="54" t="s">
        <v>0</v>
      </c>
      <c r="O391" s="54" t="s">
        <v>0</v>
      </c>
      <c r="P391" s="54" t="s">
        <v>0</v>
      </c>
      <c r="Q391" s="54" t="s">
        <v>0</v>
      </c>
      <c r="R391" s="54" t="s">
        <v>0</v>
      </c>
      <c r="S391" s="54" t="s">
        <v>0</v>
      </c>
      <c r="T391" s="54" t="s">
        <v>0</v>
      </c>
      <c r="U391" s="54" t="s">
        <v>0</v>
      </c>
      <c r="V391" s="71" t="s">
        <v>0</v>
      </c>
      <c r="W391" s="212">
        <f t="shared" si="62"/>
        <v>6</v>
      </c>
    </row>
    <row r="392" spans="1:211" ht="96.75" customHeight="1" x14ac:dyDescent="0.25">
      <c r="A392" s="124"/>
      <c r="B392" s="122" t="s">
        <v>738</v>
      </c>
      <c r="C392" s="41" t="s">
        <v>0</v>
      </c>
      <c r="D392" s="40" t="s">
        <v>0</v>
      </c>
      <c r="E392" s="40" t="s">
        <v>0</v>
      </c>
      <c r="F392" s="40" t="s">
        <v>0</v>
      </c>
      <c r="G392" s="66" t="s">
        <v>0</v>
      </c>
      <c r="H392" s="53" t="s">
        <v>0</v>
      </c>
      <c r="I392" s="53" t="s">
        <v>0</v>
      </c>
      <c r="J392" s="40" t="s">
        <v>0</v>
      </c>
      <c r="K392" s="71" t="s">
        <v>0</v>
      </c>
      <c r="L392" s="71" t="s">
        <v>0</v>
      </c>
      <c r="M392" s="71" t="s">
        <v>0</v>
      </c>
      <c r="N392" s="71" t="s">
        <v>0</v>
      </c>
      <c r="O392" s="71" t="s">
        <v>0</v>
      </c>
      <c r="P392" s="71" t="s">
        <v>0</v>
      </c>
      <c r="Q392" s="121" t="s">
        <v>0</v>
      </c>
      <c r="R392" s="121" t="s">
        <v>0</v>
      </c>
      <c r="S392" s="54" t="s">
        <v>0</v>
      </c>
      <c r="T392" s="54" t="s">
        <v>0</v>
      </c>
      <c r="U392" s="54" t="s">
        <v>0</v>
      </c>
      <c r="V392" s="71" t="s">
        <v>0</v>
      </c>
      <c r="W392" s="213" t="s">
        <v>0</v>
      </c>
    </row>
    <row r="393" spans="1:211" ht="100.5" customHeight="1" x14ac:dyDescent="0.25">
      <c r="A393" s="237" t="s">
        <v>82</v>
      </c>
      <c r="B393" s="39" t="s">
        <v>69</v>
      </c>
      <c r="C393" s="51" t="s">
        <v>0</v>
      </c>
      <c r="D393" s="49">
        <v>1</v>
      </c>
      <c r="E393" s="51" t="s">
        <v>0</v>
      </c>
      <c r="F393" s="40" t="s">
        <v>743</v>
      </c>
      <c r="G393" s="40" t="s">
        <v>647</v>
      </c>
      <c r="H393" s="51" t="s">
        <v>0</v>
      </c>
      <c r="I393" s="51" t="s">
        <v>0</v>
      </c>
      <c r="J393" s="51" t="s">
        <v>0</v>
      </c>
      <c r="K393" s="51" t="s">
        <v>0</v>
      </c>
      <c r="L393" s="51" t="s">
        <v>0</v>
      </c>
      <c r="M393" s="51" t="s">
        <v>0</v>
      </c>
      <c r="N393" s="51" t="s">
        <v>0</v>
      </c>
      <c r="O393" s="51" t="s">
        <v>0</v>
      </c>
      <c r="P393" s="51" t="s">
        <v>0</v>
      </c>
      <c r="Q393" s="51" t="s">
        <v>0</v>
      </c>
      <c r="R393" s="51" t="s">
        <v>0</v>
      </c>
      <c r="S393" s="51" t="s">
        <v>0</v>
      </c>
      <c r="T393" s="51" t="s">
        <v>0</v>
      </c>
      <c r="U393" s="51" t="s">
        <v>0</v>
      </c>
      <c r="V393" s="45" t="s">
        <v>0</v>
      </c>
      <c r="W393" s="207" t="s">
        <v>0</v>
      </c>
    </row>
    <row r="394" spans="1:211" ht="17.25" customHeight="1" x14ac:dyDescent="0.3">
      <c r="A394" s="239"/>
      <c r="B394" s="39" t="s">
        <v>430</v>
      </c>
      <c r="C394" s="50" t="s">
        <v>2</v>
      </c>
      <c r="D394" s="49" t="s">
        <v>0</v>
      </c>
      <c r="E394" s="51" t="s">
        <v>0</v>
      </c>
      <c r="F394" s="50" t="s">
        <v>0</v>
      </c>
      <c r="G394" s="40" t="s">
        <v>0</v>
      </c>
      <c r="H394" s="51" t="s">
        <v>0</v>
      </c>
      <c r="I394" s="51" t="s">
        <v>0</v>
      </c>
      <c r="J394" s="51" t="s">
        <v>0</v>
      </c>
      <c r="K394" s="45">
        <f>K396</f>
        <v>578470</v>
      </c>
      <c r="L394" s="45">
        <f>L396</f>
        <v>182523</v>
      </c>
      <c r="M394" s="45">
        <f>M396</f>
        <v>50000</v>
      </c>
      <c r="N394" s="45">
        <f t="shared" ref="N394:V394" si="63">N395+N396</f>
        <v>61521.9</v>
      </c>
      <c r="O394" s="45">
        <f t="shared" si="63"/>
        <v>71715.099999999991</v>
      </c>
      <c r="P394" s="45">
        <f t="shared" si="63"/>
        <v>110126.39999999999</v>
      </c>
      <c r="Q394" s="45">
        <f t="shared" si="63"/>
        <v>144585.79999999999</v>
      </c>
      <c r="R394" s="45">
        <f t="shared" si="63"/>
        <v>159114.29999999999</v>
      </c>
      <c r="S394" s="45">
        <f t="shared" si="63"/>
        <v>161700.09999999998</v>
      </c>
      <c r="T394" s="45">
        <f t="shared" si="63"/>
        <v>163748</v>
      </c>
      <c r="U394" s="45">
        <f t="shared" si="63"/>
        <v>170013.3</v>
      </c>
      <c r="V394" s="45">
        <f t="shared" si="63"/>
        <v>170013.3</v>
      </c>
      <c r="W394" s="199">
        <f>SUM(K394:V394)</f>
        <v>2023531.2000000002</v>
      </c>
      <c r="X394" s="11"/>
    </row>
    <row r="395" spans="1:211" ht="15.75" customHeight="1" x14ac:dyDescent="0.25">
      <c r="A395" s="239"/>
      <c r="B395" s="39" t="s">
        <v>29</v>
      </c>
      <c r="C395" s="50" t="s">
        <v>2</v>
      </c>
      <c r="D395" s="49" t="s">
        <v>0</v>
      </c>
      <c r="E395" s="51" t="s">
        <v>0</v>
      </c>
      <c r="F395" s="50" t="s">
        <v>0</v>
      </c>
      <c r="G395" s="51" t="s">
        <v>0</v>
      </c>
      <c r="H395" s="51" t="s">
        <v>0</v>
      </c>
      <c r="I395" s="51" t="s">
        <v>0</v>
      </c>
      <c r="J395" s="51" t="s">
        <v>0</v>
      </c>
      <c r="K395" s="54" t="s">
        <v>59</v>
      </c>
      <c r="L395" s="54" t="s">
        <v>59</v>
      </c>
      <c r="M395" s="54" t="s">
        <v>59</v>
      </c>
      <c r="N395" s="54">
        <f t="shared" ref="N395:V395" si="64">N532</f>
        <v>11521.9</v>
      </c>
      <c r="O395" s="54">
        <f t="shared" si="64"/>
        <v>11974.4</v>
      </c>
      <c r="P395" s="54">
        <f t="shared" si="64"/>
        <v>11626.4</v>
      </c>
      <c r="Q395" s="54">
        <f t="shared" si="64"/>
        <v>12084.8</v>
      </c>
      <c r="R395" s="54">
        <f>R532</f>
        <v>12438.9</v>
      </c>
      <c r="S395" s="54">
        <f t="shared" si="64"/>
        <v>15363.3</v>
      </c>
      <c r="T395" s="54">
        <f t="shared" si="64"/>
        <v>11557.7</v>
      </c>
      <c r="U395" s="54">
        <f t="shared" si="64"/>
        <v>11735.4</v>
      </c>
      <c r="V395" s="54">
        <f t="shared" si="64"/>
        <v>11735.4</v>
      </c>
      <c r="W395" s="199">
        <f>SUM(K395:V395)</f>
        <v>110038.19999999998</v>
      </c>
      <c r="X395" s="3"/>
    </row>
    <row r="396" spans="1:211" ht="29.25" customHeight="1" x14ac:dyDescent="0.3">
      <c r="A396" s="238"/>
      <c r="B396" s="39" t="s">
        <v>71</v>
      </c>
      <c r="C396" s="51" t="s">
        <v>2</v>
      </c>
      <c r="D396" s="49" t="s">
        <v>0</v>
      </c>
      <c r="E396" s="50" t="s">
        <v>0</v>
      </c>
      <c r="F396" s="50" t="s">
        <v>0</v>
      </c>
      <c r="G396" s="50" t="s">
        <v>0</v>
      </c>
      <c r="H396" s="51" t="s">
        <v>0</v>
      </c>
      <c r="I396" s="51" t="s">
        <v>0</v>
      </c>
      <c r="J396" s="51" t="s">
        <v>0</v>
      </c>
      <c r="K396" s="71">
        <f t="shared" ref="K396:V396" si="65">K451</f>
        <v>578470</v>
      </c>
      <c r="L396" s="71">
        <f t="shared" si="65"/>
        <v>182523</v>
      </c>
      <c r="M396" s="71">
        <f t="shared" si="65"/>
        <v>50000</v>
      </c>
      <c r="N396" s="71">
        <f t="shared" si="65"/>
        <v>50000</v>
      </c>
      <c r="O396" s="71">
        <f t="shared" si="65"/>
        <v>59740.7</v>
      </c>
      <c r="P396" s="71">
        <f t="shared" si="65"/>
        <v>98500</v>
      </c>
      <c r="Q396" s="71">
        <f t="shared" si="65"/>
        <v>132501</v>
      </c>
      <c r="R396" s="71">
        <f t="shared" si="65"/>
        <v>146675.4</v>
      </c>
      <c r="S396" s="71">
        <f t="shared" si="65"/>
        <v>146336.79999999999</v>
      </c>
      <c r="T396" s="71">
        <f t="shared" si="65"/>
        <v>152190.29999999999</v>
      </c>
      <c r="U396" s="71">
        <f t="shared" si="65"/>
        <v>158277.9</v>
      </c>
      <c r="V396" s="71">
        <f t="shared" si="65"/>
        <v>158277.9</v>
      </c>
      <c r="W396" s="199">
        <f>SUM(K396:V396)</f>
        <v>1913492.9999999998</v>
      </c>
      <c r="X396" s="11"/>
    </row>
    <row r="397" spans="1:211" ht="280.5" customHeight="1" x14ac:dyDescent="0.25">
      <c r="A397" s="175" t="s">
        <v>227</v>
      </c>
      <c r="B397" s="176" t="s">
        <v>336</v>
      </c>
      <c r="C397" s="170" t="s">
        <v>27</v>
      </c>
      <c r="D397" s="169" t="s">
        <v>0</v>
      </c>
      <c r="E397" s="170" t="s">
        <v>631</v>
      </c>
      <c r="F397" s="170" t="s">
        <v>605</v>
      </c>
      <c r="G397" s="172" t="s">
        <v>0</v>
      </c>
      <c r="H397" s="172" t="s">
        <v>0</v>
      </c>
      <c r="I397" s="172" t="s">
        <v>0</v>
      </c>
      <c r="J397" s="172" t="s">
        <v>0</v>
      </c>
      <c r="K397" s="172">
        <v>75</v>
      </c>
      <c r="L397" s="172">
        <v>81</v>
      </c>
      <c r="M397" s="172">
        <v>87</v>
      </c>
      <c r="N397" s="172">
        <v>94</v>
      </c>
      <c r="O397" s="172">
        <v>100</v>
      </c>
      <c r="P397" s="172">
        <v>100</v>
      </c>
      <c r="Q397" s="172">
        <v>100</v>
      </c>
      <c r="R397" s="178" t="s">
        <v>0</v>
      </c>
      <c r="S397" s="178" t="s">
        <v>0</v>
      </c>
      <c r="T397" s="178" t="s">
        <v>0</v>
      </c>
      <c r="U397" s="178" t="s">
        <v>0</v>
      </c>
      <c r="V397" s="178" t="s">
        <v>0</v>
      </c>
      <c r="W397" s="172" t="s">
        <v>0</v>
      </c>
    </row>
    <row r="398" spans="1:211" s="6" customFormat="1" ht="57.75" customHeight="1" x14ac:dyDescent="0.25">
      <c r="A398" s="175" t="s">
        <v>83</v>
      </c>
      <c r="B398" s="176" t="s">
        <v>606</v>
      </c>
      <c r="C398" s="170" t="s">
        <v>27</v>
      </c>
      <c r="D398" s="169" t="s">
        <v>0</v>
      </c>
      <c r="E398" s="170" t="s">
        <v>278</v>
      </c>
      <c r="F398" s="170" t="s">
        <v>749</v>
      </c>
      <c r="G398" s="172" t="s">
        <v>0</v>
      </c>
      <c r="H398" s="172" t="s">
        <v>0</v>
      </c>
      <c r="I398" s="172" t="s">
        <v>0</v>
      </c>
      <c r="J398" s="172" t="s">
        <v>0</v>
      </c>
      <c r="K398" s="172" t="s">
        <v>0</v>
      </c>
      <c r="L398" s="172" t="s">
        <v>0</v>
      </c>
      <c r="M398" s="172" t="s">
        <v>0</v>
      </c>
      <c r="N398" s="170" t="s">
        <v>0</v>
      </c>
      <c r="O398" s="170" t="s">
        <v>0</v>
      </c>
      <c r="P398" s="170" t="s">
        <v>0</v>
      </c>
      <c r="Q398" s="170">
        <v>15.9</v>
      </c>
      <c r="R398" s="170">
        <v>21.1</v>
      </c>
      <c r="S398" s="177">
        <v>20.6</v>
      </c>
      <c r="T398" s="170">
        <v>19.100000000000001</v>
      </c>
      <c r="U398" s="170">
        <v>17.7</v>
      </c>
      <c r="V398" s="178">
        <v>17.7</v>
      </c>
      <c r="W398" s="172" t="s">
        <v>0</v>
      </c>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c r="FM398" s="5"/>
      <c r="FN398" s="5"/>
      <c r="FO398" s="5"/>
      <c r="FP398" s="5"/>
      <c r="FQ398" s="5"/>
      <c r="FR398" s="5"/>
      <c r="FS398" s="5"/>
      <c r="FT398" s="5"/>
      <c r="FU398" s="5"/>
      <c r="FV398" s="5"/>
      <c r="FW398" s="5"/>
      <c r="FX398" s="5"/>
      <c r="FY398" s="5"/>
      <c r="FZ398" s="5"/>
      <c r="GA398" s="5"/>
      <c r="GB398" s="5"/>
      <c r="GC398" s="5"/>
      <c r="GD398" s="5"/>
      <c r="GE398" s="5"/>
      <c r="GF398" s="5"/>
      <c r="GG398" s="5"/>
      <c r="GH398" s="5"/>
      <c r="GI398" s="5"/>
      <c r="GJ398" s="5"/>
      <c r="GK398" s="5"/>
      <c r="GL398" s="5"/>
      <c r="GM398" s="5"/>
      <c r="GN398" s="5"/>
      <c r="GO398" s="5"/>
      <c r="GP398" s="5"/>
      <c r="GQ398" s="5"/>
      <c r="GR398" s="5"/>
      <c r="GS398" s="5"/>
      <c r="GT398" s="5"/>
      <c r="GU398" s="5"/>
      <c r="GV398" s="5"/>
      <c r="GW398" s="5"/>
      <c r="GX398" s="5"/>
      <c r="GY398" s="5"/>
      <c r="GZ398" s="5"/>
      <c r="HA398" s="5"/>
      <c r="HB398" s="5"/>
      <c r="HC398" s="5"/>
    </row>
    <row r="399" spans="1:211" ht="129" customHeight="1" x14ac:dyDescent="0.25">
      <c r="A399" s="56" t="s">
        <v>84</v>
      </c>
      <c r="B399" s="52" t="s">
        <v>337</v>
      </c>
      <c r="C399" s="40" t="s">
        <v>60</v>
      </c>
      <c r="D399" s="41" t="s">
        <v>0</v>
      </c>
      <c r="E399" s="40" t="s">
        <v>664</v>
      </c>
      <c r="F399" s="40" t="s">
        <v>0</v>
      </c>
      <c r="G399" s="53" t="s">
        <v>0</v>
      </c>
      <c r="H399" s="53" t="s">
        <v>0</v>
      </c>
      <c r="I399" s="53" t="s">
        <v>0</v>
      </c>
      <c r="J399" s="53" t="s">
        <v>0</v>
      </c>
      <c r="K399" s="40">
        <v>1.5</v>
      </c>
      <c r="L399" s="40">
        <v>1.4</v>
      </c>
      <c r="M399" s="40">
        <v>1.4</v>
      </c>
      <c r="N399" s="40">
        <v>1.4</v>
      </c>
      <c r="O399" s="40">
        <v>1.4</v>
      </c>
      <c r="P399" s="40">
        <v>1.4</v>
      </c>
      <c r="Q399" s="40">
        <v>1.3</v>
      </c>
      <c r="R399" s="40">
        <v>1.3</v>
      </c>
      <c r="S399" s="40">
        <v>1.3</v>
      </c>
      <c r="T399" s="40">
        <v>1.3</v>
      </c>
      <c r="U399" s="40">
        <v>1.3</v>
      </c>
      <c r="V399" s="59">
        <v>1.2</v>
      </c>
      <c r="W399" s="172" t="s">
        <v>0</v>
      </c>
    </row>
    <row r="400" spans="1:211" ht="42" customHeight="1" x14ac:dyDescent="0.25">
      <c r="A400" s="56" t="s">
        <v>109</v>
      </c>
      <c r="B400" s="52" t="s">
        <v>501</v>
      </c>
      <c r="C400" s="40" t="s">
        <v>60</v>
      </c>
      <c r="D400" s="41" t="s">
        <v>0</v>
      </c>
      <c r="E400" s="40" t="s">
        <v>33</v>
      </c>
      <c r="F400" s="170" t="s">
        <v>745</v>
      </c>
      <c r="G400" s="53" t="s">
        <v>0</v>
      </c>
      <c r="H400" s="53" t="s">
        <v>0</v>
      </c>
      <c r="I400" s="53" t="s">
        <v>0</v>
      </c>
      <c r="J400" s="53" t="s">
        <v>0</v>
      </c>
      <c r="K400" s="53" t="s">
        <v>0</v>
      </c>
      <c r="L400" s="53" t="s">
        <v>0</v>
      </c>
      <c r="M400" s="40">
        <v>35900</v>
      </c>
      <c r="N400" s="40">
        <v>35800</v>
      </c>
      <c r="O400" s="40">
        <v>35700</v>
      </c>
      <c r="P400" s="40">
        <v>49100</v>
      </c>
      <c r="Q400" s="40">
        <v>49000</v>
      </c>
      <c r="R400" s="40">
        <v>48900</v>
      </c>
      <c r="S400" s="40">
        <v>48600</v>
      </c>
      <c r="T400" s="40">
        <v>48400</v>
      </c>
      <c r="U400" s="40">
        <v>48200</v>
      </c>
      <c r="V400" s="59">
        <v>47600</v>
      </c>
      <c r="W400" s="202">
        <f>SUM(K400:V400)</f>
        <v>447200</v>
      </c>
    </row>
    <row r="401" spans="1:23" ht="150" customHeight="1" x14ac:dyDescent="0.25">
      <c r="A401" s="56" t="s">
        <v>531</v>
      </c>
      <c r="B401" s="52" t="s">
        <v>580</v>
      </c>
      <c r="C401" s="40" t="s">
        <v>27</v>
      </c>
      <c r="D401" s="41" t="s">
        <v>0</v>
      </c>
      <c r="E401" s="40" t="s">
        <v>632</v>
      </c>
      <c r="F401" s="170" t="s">
        <v>745</v>
      </c>
      <c r="G401" s="53" t="s">
        <v>0</v>
      </c>
      <c r="H401" s="53" t="s">
        <v>0</v>
      </c>
      <c r="I401" s="53" t="s">
        <v>0</v>
      </c>
      <c r="J401" s="53" t="s">
        <v>0</v>
      </c>
      <c r="K401" s="53" t="s">
        <v>0</v>
      </c>
      <c r="L401" s="53" t="s">
        <v>0</v>
      </c>
      <c r="M401" s="40">
        <v>40</v>
      </c>
      <c r="N401" s="40">
        <v>39.9</v>
      </c>
      <c r="O401" s="40">
        <v>54.4</v>
      </c>
      <c r="P401" s="40">
        <v>54.7</v>
      </c>
      <c r="Q401" s="40">
        <v>54.6</v>
      </c>
      <c r="R401" s="40">
        <v>54.5</v>
      </c>
      <c r="S401" s="40">
        <v>54.2</v>
      </c>
      <c r="T401" s="40">
        <v>53.9</v>
      </c>
      <c r="U401" s="40">
        <v>53.7</v>
      </c>
      <c r="V401" s="59">
        <v>53.2</v>
      </c>
      <c r="W401" s="172" t="s">
        <v>0</v>
      </c>
    </row>
    <row r="402" spans="1:23" ht="54" customHeight="1" x14ac:dyDescent="0.25">
      <c r="A402" s="233" t="s">
        <v>85</v>
      </c>
      <c r="B402" s="39" t="s">
        <v>218</v>
      </c>
      <c r="C402" s="40" t="s">
        <v>0</v>
      </c>
      <c r="D402" s="41">
        <v>1</v>
      </c>
      <c r="E402" s="53" t="s">
        <v>0</v>
      </c>
      <c r="F402" s="40" t="s">
        <v>407</v>
      </c>
      <c r="G402" s="40" t="s">
        <v>250</v>
      </c>
      <c r="H402" s="53" t="s">
        <v>0</v>
      </c>
      <c r="I402" s="53" t="s">
        <v>0</v>
      </c>
      <c r="J402" s="53" t="s">
        <v>0</v>
      </c>
      <c r="K402" s="53" t="s">
        <v>0</v>
      </c>
      <c r="L402" s="53" t="s">
        <v>0</v>
      </c>
      <c r="M402" s="53" t="s">
        <v>0</v>
      </c>
      <c r="N402" s="53" t="s">
        <v>0</v>
      </c>
      <c r="O402" s="53" t="s">
        <v>0</v>
      </c>
      <c r="P402" s="53" t="s">
        <v>0</v>
      </c>
      <c r="Q402" s="53" t="s">
        <v>0</v>
      </c>
      <c r="R402" s="53" t="s">
        <v>0</v>
      </c>
      <c r="S402" s="53" t="s">
        <v>0</v>
      </c>
      <c r="T402" s="53" t="s">
        <v>0</v>
      </c>
      <c r="U402" s="53" t="s">
        <v>0</v>
      </c>
      <c r="V402" s="59" t="s">
        <v>0</v>
      </c>
      <c r="W402" s="172" t="s">
        <v>0</v>
      </c>
    </row>
    <row r="403" spans="1:23" ht="16.5" customHeight="1" x14ac:dyDescent="0.25">
      <c r="A403" s="235"/>
      <c r="B403" s="52" t="s">
        <v>29</v>
      </c>
      <c r="C403" s="40" t="s">
        <v>2</v>
      </c>
      <c r="D403" s="41" t="s">
        <v>0</v>
      </c>
      <c r="E403" s="53" t="s">
        <v>0</v>
      </c>
      <c r="F403" s="40" t="s">
        <v>0</v>
      </c>
      <c r="G403" s="53" t="s">
        <v>0</v>
      </c>
      <c r="H403" s="53" t="s">
        <v>0</v>
      </c>
      <c r="I403" s="53" t="s">
        <v>0</v>
      </c>
      <c r="J403" s="53" t="s">
        <v>0</v>
      </c>
      <c r="K403" s="53" t="s">
        <v>0</v>
      </c>
      <c r="L403" s="53" t="s">
        <v>0</v>
      </c>
      <c r="M403" s="53" t="s">
        <v>0</v>
      </c>
      <c r="N403" s="53" t="s">
        <v>0</v>
      </c>
      <c r="O403" s="53" t="s">
        <v>0</v>
      </c>
      <c r="P403" s="53" t="s">
        <v>0</v>
      </c>
      <c r="Q403" s="53" t="s">
        <v>0</v>
      </c>
      <c r="R403" s="53" t="s">
        <v>0</v>
      </c>
      <c r="S403" s="53" t="s">
        <v>0</v>
      </c>
      <c r="T403" s="53" t="s">
        <v>0</v>
      </c>
      <c r="U403" s="53" t="s">
        <v>0</v>
      </c>
      <c r="V403" s="59" t="s">
        <v>0</v>
      </c>
      <c r="W403" s="172" t="s">
        <v>0</v>
      </c>
    </row>
    <row r="404" spans="1:23" ht="183" customHeight="1" x14ac:dyDescent="0.25">
      <c r="A404" s="56" t="s">
        <v>228</v>
      </c>
      <c r="B404" s="52" t="s">
        <v>338</v>
      </c>
      <c r="C404" s="40" t="s">
        <v>27</v>
      </c>
      <c r="D404" s="41" t="s">
        <v>0</v>
      </c>
      <c r="E404" s="40" t="s">
        <v>633</v>
      </c>
      <c r="F404" s="40" t="s">
        <v>0</v>
      </c>
      <c r="G404" s="53" t="s">
        <v>0</v>
      </c>
      <c r="H404" s="53" t="s">
        <v>0</v>
      </c>
      <c r="I404" s="53" t="s">
        <v>0</v>
      </c>
      <c r="J404" s="53" t="s">
        <v>0</v>
      </c>
      <c r="K404" s="53" t="s">
        <v>0</v>
      </c>
      <c r="L404" s="53" t="s">
        <v>0</v>
      </c>
      <c r="M404" s="53">
        <v>100</v>
      </c>
      <c r="N404" s="53">
        <v>100</v>
      </c>
      <c r="O404" s="53">
        <v>100</v>
      </c>
      <c r="P404" s="53">
        <v>100</v>
      </c>
      <c r="Q404" s="53">
        <v>100</v>
      </c>
      <c r="R404" s="53">
        <v>100</v>
      </c>
      <c r="S404" s="53" t="s">
        <v>0</v>
      </c>
      <c r="T404" s="53" t="s">
        <v>0</v>
      </c>
      <c r="U404" s="53" t="s">
        <v>0</v>
      </c>
      <c r="V404" s="59" t="s">
        <v>0</v>
      </c>
      <c r="W404" s="172" t="s">
        <v>0</v>
      </c>
    </row>
    <row r="405" spans="1:23" ht="51" x14ac:dyDescent="0.25">
      <c r="A405" s="233" t="s">
        <v>86</v>
      </c>
      <c r="B405" s="83" t="s">
        <v>339</v>
      </c>
      <c r="C405" s="40" t="s">
        <v>0</v>
      </c>
      <c r="D405" s="41">
        <v>1</v>
      </c>
      <c r="E405" s="40" t="s">
        <v>0</v>
      </c>
      <c r="F405" s="40" t="s">
        <v>743</v>
      </c>
      <c r="G405" s="40" t="s">
        <v>250</v>
      </c>
      <c r="H405" s="53" t="s">
        <v>0</v>
      </c>
      <c r="I405" s="53" t="s">
        <v>0</v>
      </c>
      <c r="J405" s="53" t="s">
        <v>0</v>
      </c>
      <c r="K405" s="53" t="s">
        <v>0</v>
      </c>
      <c r="L405" s="53" t="s">
        <v>0</v>
      </c>
      <c r="M405" s="53" t="s">
        <v>0</v>
      </c>
      <c r="N405" s="53" t="s">
        <v>0</v>
      </c>
      <c r="O405" s="53" t="s">
        <v>0</v>
      </c>
      <c r="P405" s="53" t="s">
        <v>0</v>
      </c>
      <c r="Q405" s="53" t="s">
        <v>0</v>
      </c>
      <c r="R405" s="53" t="s">
        <v>0</v>
      </c>
      <c r="S405" s="53" t="s">
        <v>0</v>
      </c>
      <c r="T405" s="53" t="s">
        <v>0</v>
      </c>
      <c r="U405" s="53" t="s">
        <v>0</v>
      </c>
      <c r="V405" s="59" t="s">
        <v>0</v>
      </c>
      <c r="W405" s="172" t="s">
        <v>0</v>
      </c>
    </row>
    <row r="406" spans="1:23" ht="20.25" customHeight="1" x14ac:dyDescent="0.25">
      <c r="A406" s="235"/>
      <c r="B406" s="83" t="s">
        <v>29</v>
      </c>
      <c r="C406" s="40" t="s">
        <v>2</v>
      </c>
      <c r="D406" s="41" t="s">
        <v>0</v>
      </c>
      <c r="E406" s="53" t="s">
        <v>0</v>
      </c>
      <c r="F406" s="40" t="s">
        <v>0</v>
      </c>
      <c r="G406" s="53" t="s">
        <v>0</v>
      </c>
      <c r="H406" s="53" t="s">
        <v>0</v>
      </c>
      <c r="I406" s="53" t="s">
        <v>0</v>
      </c>
      <c r="J406" s="53" t="s">
        <v>0</v>
      </c>
      <c r="K406" s="53" t="s">
        <v>0</v>
      </c>
      <c r="L406" s="53" t="s">
        <v>0</v>
      </c>
      <c r="M406" s="53" t="s">
        <v>0</v>
      </c>
      <c r="N406" s="53" t="s">
        <v>0</v>
      </c>
      <c r="O406" s="53" t="s">
        <v>0</v>
      </c>
      <c r="P406" s="53" t="s">
        <v>0</v>
      </c>
      <c r="Q406" s="53" t="s">
        <v>0</v>
      </c>
      <c r="R406" s="53" t="s">
        <v>0</v>
      </c>
      <c r="S406" s="53" t="s">
        <v>0</v>
      </c>
      <c r="T406" s="53" t="s">
        <v>0</v>
      </c>
      <c r="U406" s="53" t="s">
        <v>0</v>
      </c>
      <c r="V406" s="59" t="s">
        <v>0</v>
      </c>
      <c r="W406" s="170" t="s">
        <v>0</v>
      </c>
    </row>
    <row r="407" spans="1:23" ht="69" customHeight="1" x14ac:dyDescent="0.25">
      <c r="A407" s="84" t="s">
        <v>182</v>
      </c>
      <c r="B407" s="39" t="s">
        <v>340</v>
      </c>
      <c r="C407" s="40" t="s">
        <v>76</v>
      </c>
      <c r="D407" s="41">
        <v>1</v>
      </c>
      <c r="E407" s="40" t="s">
        <v>33</v>
      </c>
      <c r="F407" s="40" t="s">
        <v>0</v>
      </c>
      <c r="G407" s="40" t="s">
        <v>250</v>
      </c>
      <c r="H407" s="53" t="s">
        <v>0</v>
      </c>
      <c r="I407" s="53" t="s">
        <v>0</v>
      </c>
      <c r="J407" s="53" t="s">
        <v>0</v>
      </c>
      <c r="K407" s="53">
        <v>30</v>
      </c>
      <c r="L407" s="53">
        <v>22</v>
      </c>
      <c r="M407" s="53">
        <v>10</v>
      </c>
      <c r="N407" s="53">
        <v>10</v>
      </c>
      <c r="O407" s="53">
        <v>10</v>
      </c>
      <c r="P407" s="53">
        <v>10</v>
      </c>
      <c r="Q407" s="53">
        <v>10</v>
      </c>
      <c r="R407" s="53">
        <v>10</v>
      </c>
      <c r="S407" s="53">
        <v>3</v>
      </c>
      <c r="T407" s="53">
        <v>3</v>
      </c>
      <c r="U407" s="53">
        <v>3</v>
      </c>
      <c r="V407" s="59">
        <v>3</v>
      </c>
      <c r="W407" s="202">
        <f>SUM(K407:V407)</f>
        <v>124</v>
      </c>
    </row>
    <row r="408" spans="1:23" ht="102" x14ac:dyDescent="0.25">
      <c r="A408" s="233" t="s">
        <v>87</v>
      </c>
      <c r="B408" s="52" t="s">
        <v>614</v>
      </c>
      <c r="C408" s="40" t="s">
        <v>0</v>
      </c>
      <c r="D408" s="41">
        <v>1</v>
      </c>
      <c r="E408" s="53" t="s">
        <v>0</v>
      </c>
      <c r="F408" s="40" t="s">
        <v>743</v>
      </c>
      <c r="G408" s="40" t="s">
        <v>250</v>
      </c>
      <c r="H408" s="53" t="s">
        <v>0</v>
      </c>
      <c r="I408" s="53" t="s">
        <v>0</v>
      </c>
      <c r="J408" s="53" t="s">
        <v>0</v>
      </c>
      <c r="K408" s="53" t="s">
        <v>0</v>
      </c>
      <c r="L408" s="53" t="s">
        <v>0</v>
      </c>
      <c r="M408" s="53" t="s">
        <v>0</v>
      </c>
      <c r="N408" s="53" t="s">
        <v>0</v>
      </c>
      <c r="O408" s="53" t="s">
        <v>0</v>
      </c>
      <c r="P408" s="53" t="s">
        <v>0</v>
      </c>
      <c r="Q408" s="53" t="s">
        <v>0</v>
      </c>
      <c r="R408" s="53" t="s">
        <v>0</v>
      </c>
      <c r="S408" s="53" t="s">
        <v>0</v>
      </c>
      <c r="T408" s="53" t="s">
        <v>0</v>
      </c>
      <c r="U408" s="53" t="s">
        <v>0</v>
      </c>
      <c r="V408" s="59" t="s">
        <v>0</v>
      </c>
      <c r="W408" s="213" t="s">
        <v>0</v>
      </c>
    </row>
    <row r="409" spans="1:23" ht="18.75" customHeight="1" x14ac:dyDescent="0.25">
      <c r="A409" s="235"/>
      <c r="B409" s="52" t="s">
        <v>29</v>
      </c>
      <c r="C409" s="40" t="s">
        <v>2</v>
      </c>
      <c r="D409" s="59" t="s">
        <v>0</v>
      </c>
      <c r="E409" s="53" t="s">
        <v>0</v>
      </c>
      <c r="F409" s="40" t="s">
        <v>0</v>
      </c>
      <c r="G409" s="53" t="s">
        <v>0</v>
      </c>
      <c r="H409" s="53" t="s">
        <v>0</v>
      </c>
      <c r="I409" s="53" t="s">
        <v>0</v>
      </c>
      <c r="J409" s="53" t="s">
        <v>0</v>
      </c>
      <c r="K409" s="53" t="s">
        <v>0</v>
      </c>
      <c r="L409" s="53" t="s">
        <v>0</v>
      </c>
      <c r="M409" s="53" t="s">
        <v>0</v>
      </c>
      <c r="N409" s="53" t="s">
        <v>0</v>
      </c>
      <c r="O409" s="53" t="s">
        <v>0</v>
      </c>
      <c r="P409" s="53" t="s">
        <v>0</v>
      </c>
      <c r="Q409" s="53" t="s">
        <v>0</v>
      </c>
      <c r="R409" s="53" t="s">
        <v>0</v>
      </c>
      <c r="S409" s="53" t="s">
        <v>0</v>
      </c>
      <c r="T409" s="53" t="s">
        <v>0</v>
      </c>
      <c r="U409" s="53" t="s">
        <v>0</v>
      </c>
      <c r="V409" s="59" t="s">
        <v>0</v>
      </c>
      <c r="W409" s="213" t="s">
        <v>0</v>
      </c>
    </row>
    <row r="410" spans="1:23" ht="111.75" customHeight="1" x14ac:dyDescent="0.25">
      <c r="A410" s="56" t="s">
        <v>211</v>
      </c>
      <c r="B410" s="39" t="s">
        <v>341</v>
      </c>
      <c r="C410" s="40" t="s">
        <v>27</v>
      </c>
      <c r="D410" s="59"/>
      <c r="E410" s="40" t="s">
        <v>665</v>
      </c>
      <c r="F410" s="40" t="s">
        <v>0</v>
      </c>
      <c r="G410" s="40" t="s">
        <v>250</v>
      </c>
      <c r="H410" s="53" t="s">
        <v>0</v>
      </c>
      <c r="I410" s="53" t="s">
        <v>0</v>
      </c>
      <c r="J410" s="53" t="s">
        <v>0</v>
      </c>
      <c r="K410" s="53">
        <v>90</v>
      </c>
      <c r="L410" s="53">
        <v>100</v>
      </c>
      <c r="M410" s="53">
        <v>100</v>
      </c>
      <c r="N410" s="53">
        <v>100</v>
      </c>
      <c r="O410" s="53">
        <v>100</v>
      </c>
      <c r="P410" s="53">
        <v>100</v>
      </c>
      <c r="Q410" s="53">
        <v>100</v>
      </c>
      <c r="R410" s="53">
        <v>100</v>
      </c>
      <c r="S410" s="53">
        <v>100</v>
      </c>
      <c r="T410" s="53">
        <v>100</v>
      </c>
      <c r="U410" s="53">
        <v>100</v>
      </c>
      <c r="V410" s="59">
        <v>100</v>
      </c>
      <c r="W410" s="213" t="s">
        <v>0</v>
      </c>
    </row>
    <row r="411" spans="1:23" ht="68.25" customHeight="1" x14ac:dyDescent="0.25">
      <c r="A411" s="233" t="s">
        <v>88</v>
      </c>
      <c r="B411" s="52" t="s">
        <v>342</v>
      </c>
      <c r="C411" s="40" t="s">
        <v>0</v>
      </c>
      <c r="D411" s="41">
        <v>1</v>
      </c>
      <c r="E411" s="53" t="s">
        <v>0</v>
      </c>
      <c r="F411" s="40" t="s">
        <v>407</v>
      </c>
      <c r="G411" s="40" t="s">
        <v>250</v>
      </c>
      <c r="H411" s="40" t="s">
        <v>0</v>
      </c>
      <c r="I411" s="40" t="s">
        <v>0</v>
      </c>
      <c r="J411" s="40" t="s">
        <v>0</v>
      </c>
      <c r="K411" s="40" t="s">
        <v>0</v>
      </c>
      <c r="L411" s="40" t="s">
        <v>0</v>
      </c>
      <c r="M411" s="40" t="s">
        <v>0</v>
      </c>
      <c r="N411" s="40" t="s">
        <v>0</v>
      </c>
      <c r="O411" s="40" t="s">
        <v>0</v>
      </c>
      <c r="P411" s="40" t="s">
        <v>0</v>
      </c>
      <c r="Q411" s="40" t="s">
        <v>0</v>
      </c>
      <c r="R411" s="53" t="s">
        <v>0</v>
      </c>
      <c r="S411" s="53" t="s">
        <v>0</v>
      </c>
      <c r="T411" s="53" t="s">
        <v>0</v>
      </c>
      <c r="U411" s="53" t="s">
        <v>0</v>
      </c>
      <c r="V411" s="59" t="s">
        <v>0</v>
      </c>
      <c r="W411" s="217" t="s">
        <v>0</v>
      </c>
    </row>
    <row r="412" spans="1:23" ht="16.5" customHeight="1" x14ac:dyDescent="0.25">
      <c r="A412" s="235"/>
      <c r="B412" s="52" t="s">
        <v>29</v>
      </c>
      <c r="C412" s="40" t="s">
        <v>2</v>
      </c>
      <c r="D412" s="59" t="s">
        <v>0</v>
      </c>
      <c r="E412" s="53" t="s">
        <v>0</v>
      </c>
      <c r="F412" s="40" t="s">
        <v>0</v>
      </c>
      <c r="G412" s="53" t="s">
        <v>0</v>
      </c>
      <c r="H412" s="53" t="s">
        <v>0</v>
      </c>
      <c r="I412" s="53" t="s">
        <v>0</v>
      </c>
      <c r="J412" s="53" t="s">
        <v>0</v>
      </c>
      <c r="K412" s="40" t="s">
        <v>0</v>
      </c>
      <c r="L412" s="40" t="s">
        <v>0</v>
      </c>
      <c r="M412" s="40" t="s">
        <v>0</v>
      </c>
      <c r="N412" s="40" t="s">
        <v>0</v>
      </c>
      <c r="O412" s="40" t="s">
        <v>0</v>
      </c>
      <c r="P412" s="40" t="s">
        <v>0</v>
      </c>
      <c r="Q412" s="40" t="s">
        <v>0</v>
      </c>
      <c r="R412" s="53" t="s">
        <v>0</v>
      </c>
      <c r="S412" s="53" t="s">
        <v>0</v>
      </c>
      <c r="T412" s="53" t="s">
        <v>0</v>
      </c>
      <c r="U412" s="53" t="s">
        <v>0</v>
      </c>
      <c r="V412" s="59" t="s">
        <v>0</v>
      </c>
      <c r="W412" s="217" t="s">
        <v>0</v>
      </c>
    </row>
    <row r="413" spans="1:23" ht="180.75" customHeight="1" x14ac:dyDescent="0.25">
      <c r="A413" s="56" t="s">
        <v>212</v>
      </c>
      <c r="B413" s="39" t="s">
        <v>343</v>
      </c>
      <c r="C413" s="40" t="s">
        <v>27</v>
      </c>
      <c r="D413" s="59"/>
      <c r="E413" s="40" t="s">
        <v>634</v>
      </c>
      <c r="F413" s="40" t="s">
        <v>0</v>
      </c>
      <c r="G413" s="40" t="s">
        <v>250</v>
      </c>
      <c r="H413" s="53" t="s">
        <v>0</v>
      </c>
      <c r="I413" s="53" t="s">
        <v>0</v>
      </c>
      <c r="J413" s="53" t="s">
        <v>0</v>
      </c>
      <c r="K413" s="53">
        <v>90</v>
      </c>
      <c r="L413" s="53">
        <v>100</v>
      </c>
      <c r="M413" s="53">
        <v>100</v>
      </c>
      <c r="N413" s="53">
        <v>100</v>
      </c>
      <c r="O413" s="53">
        <v>100</v>
      </c>
      <c r="P413" s="53">
        <v>100</v>
      </c>
      <c r="Q413" s="53">
        <v>100</v>
      </c>
      <c r="R413" s="53">
        <v>100</v>
      </c>
      <c r="S413" s="53" t="s">
        <v>0</v>
      </c>
      <c r="T413" s="53" t="s">
        <v>0</v>
      </c>
      <c r="U413" s="53" t="s">
        <v>0</v>
      </c>
      <c r="V413" s="59" t="s">
        <v>0</v>
      </c>
      <c r="W413" s="213" t="s">
        <v>0</v>
      </c>
    </row>
    <row r="414" spans="1:23" ht="121.5" customHeight="1" x14ac:dyDescent="0.25">
      <c r="A414" s="233" t="s">
        <v>229</v>
      </c>
      <c r="B414" s="52" t="s">
        <v>344</v>
      </c>
      <c r="C414" s="40" t="s">
        <v>0</v>
      </c>
      <c r="D414" s="41">
        <v>1</v>
      </c>
      <c r="E414" s="40" t="s">
        <v>0</v>
      </c>
      <c r="F414" s="40" t="s">
        <v>743</v>
      </c>
      <c r="G414" s="40" t="s">
        <v>250</v>
      </c>
      <c r="H414" s="53" t="s">
        <v>0</v>
      </c>
      <c r="I414" s="53" t="s">
        <v>0</v>
      </c>
      <c r="J414" s="53" t="s">
        <v>0</v>
      </c>
      <c r="K414" s="53" t="s">
        <v>0</v>
      </c>
      <c r="L414" s="53" t="s">
        <v>0</v>
      </c>
      <c r="M414" s="53" t="s">
        <v>0</v>
      </c>
      <c r="N414" s="53" t="s">
        <v>0</v>
      </c>
      <c r="O414" s="53" t="s">
        <v>0</v>
      </c>
      <c r="P414" s="53" t="s">
        <v>0</v>
      </c>
      <c r="Q414" s="53" t="s">
        <v>0</v>
      </c>
      <c r="R414" s="53" t="s">
        <v>0</v>
      </c>
      <c r="S414" s="53" t="s">
        <v>0</v>
      </c>
      <c r="T414" s="53" t="s">
        <v>0</v>
      </c>
      <c r="U414" s="53" t="s">
        <v>0</v>
      </c>
      <c r="V414" s="59" t="s">
        <v>0</v>
      </c>
      <c r="W414" s="170" t="s">
        <v>0</v>
      </c>
    </row>
    <row r="415" spans="1:23" ht="15.75" customHeight="1" x14ac:dyDescent="0.25">
      <c r="A415" s="235"/>
      <c r="B415" s="52" t="s">
        <v>29</v>
      </c>
      <c r="C415" s="40" t="s">
        <v>2</v>
      </c>
      <c r="D415" s="59" t="s">
        <v>0</v>
      </c>
      <c r="E415" s="53" t="s">
        <v>0</v>
      </c>
      <c r="F415" s="40" t="s">
        <v>0</v>
      </c>
      <c r="G415" s="53" t="s">
        <v>0</v>
      </c>
      <c r="H415" s="53" t="s">
        <v>0</v>
      </c>
      <c r="I415" s="53" t="s">
        <v>0</v>
      </c>
      <c r="J415" s="53" t="s">
        <v>0</v>
      </c>
      <c r="K415" s="54" t="s">
        <v>59</v>
      </c>
      <c r="L415" s="54" t="s">
        <v>59</v>
      </c>
      <c r="M415" s="54" t="s">
        <v>59</v>
      </c>
      <c r="N415" s="54" t="s">
        <v>59</v>
      </c>
      <c r="O415" s="54" t="s">
        <v>59</v>
      </c>
      <c r="P415" s="54" t="s">
        <v>59</v>
      </c>
      <c r="Q415" s="54" t="s">
        <v>59</v>
      </c>
      <c r="R415" s="54" t="s">
        <v>59</v>
      </c>
      <c r="S415" s="54" t="s">
        <v>59</v>
      </c>
      <c r="T415" s="54" t="s">
        <v>59</v>
      </c>
      <c r="U415" s="54" t="s">
        <v>59</v>
      </c>
      <c r="V415" s="54" t="s">
        <v>59</v>
      </c>
      <c r="W415" s="204" t="s">
        <v>59</v>
      </c>
    </row>
    <row r="416" spans="1:23" ht="58.5" customHeight="1" x14ac:dyDescent="0.25">
      <c r="A416" s="56" t="s">
        <v>230</v>
      </c>
      <c r="B416" s="52" t="s">
        <v>502</v>
      </c>
      <c r="C416" s="40" t="s">
        <v>53</v>
      </c>
      <c r="D416" s="59" t="s">
        <v>0</v>
      </c>
      <c r="E416" s="40" t="s">
        <v>33</v>
      </c>
      <c r="F416" s="40" t="s">
        <v>407</v>
      </c>
      <c r="G416" s="40" t="s">
        <v>250</v>
      </c>
      <c r="H416" s="53" t="s">
        <v>0</v>
      </c>
      <c r="I416" s="53" t="s">
        <v>0</v>
      </c>
      <c r="J416" s="53" t="s">
        <v>0</v>
      </c>
      <c r="K416" s="99">
        <v>11</v>
      </c>
      <c r="L416" s="99">
        <v>11</v>
      </c>
      <c r="M416" s="99">
        <v>4</v>
      </c>
      <c r="N416" s="99">
        <v>4</v>
      </c>
      <c r="O416" s="99">
        <v>4</v>
      </c>
      <c r="P416" s="99">
        <v>4</v>
      </c>
      <c r="Q416" s="99">
        <v>4</v>
      </c>
      <c r="R416" s="99">
        <v>4</v>
      </c>
      <c r="S416" s="99" t="s">
        <v>0</v>
      </c>
      <c r="T416" s="99" t="s">
        <v>0</v>
      </c>
      <c r="U416" s="99" t="s">
        <v>0</v>
      </c>
      <c r="V416" s="59" t="s">
        <v>0</v>
      </c>
      <c r="W416" s="202">
        <f>SUM(K416:V416)</f>
        <v>46</v>
      </c>
    </row>
    <row r="417" spans="1:23" ht="58.5" customHeight="1" x14ac:dyDescent="0.25">
      <c r="A417" s="56" t="s">
        <v>231</v>
      </c>
      <c r="B417" s="52" t="s">
        <v>603</v>
      </c>
      <c r="C417" s="40" t="s">
        <v>53</v>
      </c>
      <c r="D417" s="59" t="s">
        <v>0</v>
      </c>
      <c r="E417" s="40" t="s">
        <v>33</v>
      </c>
      <c r="F417" s="40" t="s">
        <v>743</v>
      </c>
      <c r="G417" s="40" t="s">
        <v>250</v>
      </c>
      <c r="H417" s="53" t="s">
        <v>0</v>
      </c>
      <c r="I417" s="53" t="s">
        <v>0</v>
      </c>
      <c r="J417" s="53" t="s">
        <v>0</v>
      </c>
      <c r="K417" s="99" t="s">
        <v>198</v>
      </c>
      <c r="L417" s="99">
        <v>10</v>
      </c>
      <c r="M417" s="99">
        <v>4</v>
      </c>
      <c r="N417" s="99">
        <v>4</v>
      </c>
      <c r="O417" s="99">
        <v>4</v>
      </c>
      <c r="P417" s="99">
        <v>4</v>
      </c>
      <c r="Q417" s="53" t="s">
        <v>0</v>
      </c>
      <c r="R417" s="53">
        <v>4</v>
      </c>
      <c r="S417" s="59">
        <v>4</v>
      </c>
      <c r="T417" s="59">
        <v>4</v>
      </c>
      <c r="U417" s="59">
        <v>4</v>
      </c>
      <c r="V417" s="59">
        <v>4</v>
      </c>
      <c r="W417" s="202">
        <f>SUM(K417:V417)</f>
        <v>46</v>
      </c>
    </row>
    <row r="418" spans="1:23" ht="56.25" customHeight="1" x14ac:dyDescent="0.25">
      <c r="A418" s="56" t="s">
        <v>267</v>
      </c>
      <c r="B418" s="126" t="s">
        <v>503</v>
      </c>
      <c r="C418" s="40" t="s">
        <v>60</v>
      </c>
      <c r="D418" s="59" t="s">
        <v>0</v>
      </c>
      <c r="E418" s="41" t="s">
        <v>272</v>
      </c>
      <c r="F418" s="40" t="s">
        <v>756</v>
      </c>
      <c r="G418" s="40" t="s">
        <v>250</v>
      </c>
      <c r="H418" s="53" t="s">
        <v>0</v>
      </c>
      <c r="I418" s="53" t="s">
        <v>0</v>
      </c>
      <c r="J418" s="53" t="s">
        <v>0</v>
      </c>
      <c r="K418" s="53" t="s">
        <v>0</v>
      </c>
      <c r="L418" s="53" t="s">
        <v>0</v>
      </c>
      <c r="M418" s="53" t="s">
        <v>0</v>
      </c>
      <c r="N418" s="99">
        <v>417</v>
      </c>
      <c r="O418" s="53" t="s">
        <v>0</v>
      </c>
      <c r="P418" s="53" t="s">
        <v>0</v>
      </c>
      <c r="Q418" s="53" t="s">
        <v>0</v>
      </c>
      <c r="R418" s="53">
        <v>12500</v>
      </c>
      <c r="S418" s="53">
        <v>12500</v>
      </c>
      <c r="T418" s="53">
        <v>12600</v>
      </c>
      <c r="U418" s="53">
        <v>12650</v>
      </c>
      <c r="V418" s="59">
        <v>13000</v>
      </c>
      <c r="W418" s="202">
        <f>SUM(K418:V418)</f>
        <v>63667</v>
      </c>
    </row>
    <row r="419" spans="1:23" ht="58.5" customHeight="1" x14ac:dyDescent="0.25">
      <c r="A419" s="233" t="s">
        <v>110</v>
      </c>
      <c r="B419" s="52" t="s">
        <v>431</v>
      </c>
      <c r="C419" s="40" t="s">
        <v>0</v>
      </c>
      <c r="D419" s="41">
        <v>1</v>
      </c>
      <c r="E419" s="40" t="s">
        <v>0</v>
      </c>
      <c r="F419" s="127" t="s">
        <v>744</v>
      </c>
      <c r="G419" s="40" t="s">
        <v>250</v>
      </c>
      <c r="H419" s="53" t="s">
        <v>0</v>
      </c>
      <c r="I419" s="53" t="s">
        <v>0</v>
      </c>
      <c r="J419" s="53" t="s">
        <v>0</v>
      </c>
      <c r="K419" s="53" t="s">
        <v>0</v>
      </c>
      <c r="L419" s="53" t="s">
        <v>0</v>
      </c>
      <c r="M419" s="53" t="s">
        <v>0</v>
      </c>
      <c r="N419" s="53" t="s">
        <v>0</v>
      </c>
      <c r="O419" s="53" t="s">
        <v>0</v>
      </c>
      <c r="P419" s="53" t="s">
        <v>0</v>
      </c>
      <c r="Q419" s="53" t="s">
        <v>0</v>
      </c>
      <c r="R419" s="53" t="s">
        <v>0</v>
      </c>
      <c r="S419" s="53" t="s">
        <v>0</v>
      </c>
      <c r="T419" s="53" t="s">
        <v>0</v>
      </c>
      <c r="U419" s="53" t="s">
        <v>0</v>
      </c>
      <c r="V419" s="59" t="s">
        <v>0</v>
      </c>
      <c r="W419" s="217" t="s">
        <v>0</v>
      </c>
    </row>
    <row r="420" spans="1:23" ht="18.75" customHeight="1" x14ac:dyDescent="0.25">
      <c r="A420" s="235"/>
      <c r="B420" s="52" t="s">
        <v>29</v>
      </c>
      <c r="C420" s="40" t="s">
        <v>2</v>
      </c>
      <c r="D420" s="59" t="s">
        <v>0</v>
      </c>
      <c r="E420" s="53" t="s">
        <v>0</v>
      </c>
      <c r="F420" s="40" t="s">
        <v>0</v>
      </c>
      <c r="G420" s="53" t="s">
        <v>0</v>
      </c>
      <c r="H420" s="53" t="s">
        <v>0</v>
      </c>
      <c r="I420" s="53" t="s">
        <v>0</v>
      </c>
      <c r="J420" s="53" t="s">
        <v>0</v>
      </c>
      <c r="K420" s="54" t="s">
        <v>59</v>
      </c>
      <c r="L420" s="54" t="s">
        <v>59</v>
      </c>
      <c r="M420" s="54" t="s">
        <v>59</v>
      </c>
      <c r="N420" s="54" t="s">
        <v>59</v>
      </c>
      <c r="O420" s="54" t="s">
        <v>59</v>
      </c>
      <c r="P420" s="54" t="s">
        <v>59</v>
      </c>
      <c r="Q420" s="54" t="s">
        <v>59</v>
      </c>
      <c r="R420" s="54" t="s">
        <v>59</v>
      </c>
      <c r="S420" s="54" t="s">
        <v>59</v>
      </c>
      <c r="T420" s="54" t="s">
        <v>59</v>
      </c>
      <c r="U420" s="54" t="s">
        <v>59</v>
      </c>
      <c r="V420" s="59" t="s">
        <v>0</v>
      </c>
      <c r="W420" s="204" t="s">
        <v>59</v>
      </c>
    </row>
    <row r="421" spans="1:23" ht="66.75" customHeight="1" x14ac:dyDescent="0.25">
      <c r="A421" s="56" t="s">
        <v>213</v>
      </c>
      <c r="B421" s="39" t="s">
        <v>345</v>
      </c>
      <c r="C421" s="40" t="s">
        <v>76</v>
      </c>
      <c r="D421" s="53" t="s">
        <v>0</v>
      </c>
      <c r="E421" s="40" t="s">
        <v>33</v>
      </c>
      <c r="F421" s="127" t="s">
        <v>743</v>
      </c>
      <c r="G421" s="40" t="s">
        <v>250</v>
      </c>
      <c r="H421" s="53" t="s">
        <v>0</v>
      </c>
      <c r="I421" s="53" t="s">
        <v>0</v>
      </c>
      <c r="J421" s="53" t="s">
        <v>0</v>
      </c>
      <c r="K421" s="99">
        <v>4</v>
      </c>
      <c r="L421" s="99">
        <v>4</v>
      </c>
      <c r="M421" s="99">
        <v>4</v>
      </c>
      <c r="N421" s="99">
        <v>4</v>
      </c>
      <c r="O421" s="99">
        <v>4</v>
      </c>
      <c r="P421" s="99">
        <v>4</v>
      </c>
      <c r="Q421" s="99">
        <v>4</v>
      </c>
      <c r="R421" s="99">
        <v>1</v>
      </c>
      <c r="S421" s="99">
        <v>1</v>
      </c>
      <c r="T421" s="99">
        <v>1</v>
      </c>
      <c r="U421" s="99">
        <v>1</v>
      </c>
      <c r="V421" s="59">
        <v>1</v>
      </c>
      <c r="W421" s="202">
        <f>SUM(K421:V421)</f>
        <v>33</v>
      </c>
    </row>
    <row r="422" spans="1:23" ht="51" x14ac:dyDescent="0.25">
      <c r="A422" s="233" t="s">
        <v>111</v>
      </c>
      <c r="B422" s="52" t="s">
        <v>346</v>
      </c>
      <c r="C422" s="40" t="s">
        <v>0</v>
      </c>
      <c r="D422" s="41">
        <v>1</v>
      </c>
      <c r="E422" s="40" t="s">
        <v>0</v>
      </c>
      <c r="F422" s="127" t="s">
        <v>605</v>
      </c>
      <c r="G422" s="40" t="s">
        <v>250</v>
      </c>
      <c r="H422" s="53" t="s">
        <v>0</v>
      </c>
      <c r="I422" s="53" t="s">
        <v>0</v>
      </c>
      <c r="J422" s="53" t="s">
        <v>0</v>
      </c>
      <c r="K422" s="53" t="s">
        <v>0</v>
      </c>
      <c r="L422" s="53" t="s">
        <v>0</v>
      </c>
      <c r="M422" s="53" t="s">
        <v>0</v>
      </c>
      <c r="N422" s="53" t="s">
        <v>0</v>
      </c>
      <c r="O422" s="53" t="s">
        <v>0</v>
      </c>
      <c r="P422" s="53" t="s">
        <v>0</v>
      </c>
      <c r="Q422" s="53" t="s">
        <v>0</v>
      </c>
      <c r="R422" s="53" t="s">
        <v>0</v>
      </c>
      <c r="S422" s="53" t="s">
        <v>0</v>
      </c>
      <c r="T422" s="53" t="s">
        <v>0</v>
      </c>
      <c r="U422" s="53" t="s">
        <v>0</v>
      </c>
      <c r="V422" s="59" t="s">
        <v>0</v>
      </c>
      <c r="W422" s="217" t="s">
        <v>0</v>
      </c>
    </row>
    <row r="423" spans="1:23" ht="15.75" customHeight="1" x14ac:dyDescent="0.25">
      <c r="A423" s="235"/>
      <c r="B423" s="52" t="s">
        <v>29</v>
      </c>
      <c r="C423" s="40" t="s">
        <v>2</v>
      </c>
      <c r="D423" s="41" t="s">
        <v>0</v>
      </c>
      <c r="E423" s="53" t="s">
        <v>0</v>
      </c>
      <c r="F423" s="40" t="s">
        <v>0</v>
      </c>
      <c r="G423" s="53" t="s">
        <v>0</v>
      </c>
      <c r="H423" s="53" t="s">
        <v>0</v>
      </c>
      <c r="I423" s="53" t="s">
        <v>0</v>
      </c>
      <c r="J423" s="53" t="s">
        <v>0</v>
      </c>
      <c r="K423" s="53" t="s">
        <v>0</v>
      </c>
      <c r="L423" s="53" t="s">
        <v>0</v>
      </c>
      <c r="M423" s="53" t="s">
        <v>0</v>
      </c>
      <c r="N423" s="53" t="s">
        <v>0</v>
      </c>
      <c r="O423" s="53" t="s">
        <v>0</v>
      </c>
      <c r="P423" s="53" t="s">
        <v>0</v>
      </c>
      <c r="Q423" s="53" t="s">
        <v>0</v>
      </c>
      <c r="R423" s="53" t="s">
        <v>0</v>
      </c>
      <c r="S423" s="53" t="s">
        <v>0</v>
      </c>
      <c r="T423" s="53" t="s">
        <v>0</v>
      </c>
      <c r="U423" s="53" t="s">
        <v>0</v>
      </c>
      <c r="V423" s="59" t="s">
        <v>0</v>
      </c>
      <c r="W423" s="217" t="s">
        <v>0</v>
      </c>
    </row>
    <row r="424" spans="1:23" ht="54" customHeight="1" x14ac:dyDescent="0.25">
      <c r="A424" s="56" t="s">
        <v>214</v>
      </c>
      <c r="B424" s="39" t="s">
        <v>347</v>
      </c>
      <c r="C424" s="40" t="s">
        <v>76</v>
      </c>
      <c r="D424" s="53" t="s">
        <v>0</v>
      </c>
      <c r="E424" s="40" t="s">
        <v>33</v>
      </c>
      <c r="F424" s="127" t="s">
        <v>605</v>
      </c>
      <c r="G424" s="40" t="s">
        <v>250</v>
      </c>
      <c r="H424" s="53" t="s">
        <v>0</v>
      </c>
      <c r="I424" s="53" t="s">
        <v>0</v>
      </c>
      <c r="J424" s="53" t="s">
        <v>0</v>
      </c>
      <c r="K424" s="99">
        <v>1</v>
      </c>
      <c r="L424" s="99">
        <v>1</v>
      </c>
      <c r="M424" s="99">
        <v>1</v>
      </c>
      <c r="N424" s="99">
        <v>1</v>
      </c>
      <c r="O424" s="99">
        <v>1</v>
      </c>
      <c r="P424" s="99">
        <v>1</v>
      </c>
      <c r="Q424" s="99">
        <v>1</v>
      </c>
      <c r="R424" s="53" t="s">
        <v>0</v>
      </c>
      <c r="S424" s="53" t="s">
        <v>0</v>
      </c>
      <c r="T424" s="53" t="s">
        <v>0</v>
      </c>
      <c r="U424" s="53" t="s">
        <v>0</v>
      </c>
      <c r="V424" s="59" t="s">
        <v>0</v>
      </c>
      <c r="W424" s="202">
        <f>SUM(K424:V424)</f>
        <v>7</v>
      </c>
    </row>
    <row r="425" spans="1:23" ht="57.75" customHeight="1" x14ac:dyDescent="0.25">
      <c r="A425" s="56" t="s">
        <v>286</v>
      </c>
      <c r="B425" s="52" t="s">
        <v>348</v>
      </c>
      <c r="C425" s="40" t="s">
        <v>76</v>
      </c>
      <c r="D425" s="53" t="s">
        <v>0</v>
      </c>
      <c r="E425" s="40" t="s">
        <v>33</v>
      </c>
      <c r="F425" s="127" t="s">
        <v>757</v>
      </c>
      <c r="G425" s="40" t="s">
        <v>250</v>
      </c>
      <c r="H425" s="53" t="s">
        <v>0</v>
      </c>
      <c r="I425" s="53" t="s">
        <v>0</v>
      </c>
      <c r="J425" s="53" t="s">
        <v>0</v>
      </c>
      <c r="K425" s="53">
        <v>1</v>
      </c>
      <c r="L425" s="53" t="s">
        <v>0</v>
      </c>
      <c r="M425" s="53">
        <v>1</v>
      </c>
      <c r="N425" s="53">
        <v>1</v>
      </c>
      <c r="O425" s="53" t="s">
        <v>0</v>
      </c>
      <c r="P425" s="53" t="s">
        <v>0</v>
      </c>
      <c r="Q425" s="53" t="s">
        <v>0</v>
      </c>
      <c r="R425" s="53" t="s">
        <v>0</v>
      </c>
      <c r="S425" s="53" t="s">
        <v>0</v>
      </c>
      <c r="T425" s="53" t="s">
        <v>0</v>
      </c>
      <c r="U425" s="53" t="s">
        <v>0</v>
      </c>
      <c r="V425" s="59" t="s">
        <v>0</v>
      </c>
      <c r="W425" s="202">
        <f>SUM(K425:V425)</f>
        <v>3</v>
      </c>
    </row>
    <row r="426" spans="1:23" ht="194.25" customHeight="1" x14ac:dyDescent="0.25">
      <c r="A426" s="56" t="s">
        <v>287</v>
      </c>
      <c r="B426" s="52" t="s">
        <v>349</v>
      </c>
      <c r="C426" s="53" t="s">
        <v>0</v>
      </c>
      <c r="D426" s="53" t="s">
        <v>0</v>
      </c>
      <c r="E426" s="53" t="s">
        <v>0</v>
      </c>
      <c r="F426" s="127" t="s">
        <v>745</v>
      </c>
      <c r="G426" s="40" t="s">
        <v>250</v>
      </c>
      <c r="H426" s="53" t="s">
        <v>0</v>
      </c>
      <c r="I426" s="53" t="s">
        <v>0</v>
      </c>
      <c r="J426" s="53" t="s">
        <v>0</v>
      </c>
      <c r="K426" s="53" t="s">
        <v>0</v>
      </c>
      <c r="L426" s="53" t="s">
        <v>0</v>
      </c>
      <c r="M426" s="53" t="s">
        <v>0</v>
      </c>
      <c r="N426" s="53" t="s">
        <v>0</v>
      </c>
      <c r="O426" s="53" t="s">
        <v>0</v>
      </c>
      <c r="P426" s="53" t="s">
        <v>0</v>
      </c>
      <c r="Q426" s="53" t="s">
        <v>0</v>
      </c>
      <c r="R426" s="53" t="s">
        <v>0</v>
      </c>
      <c r="S426" s="53" t="s">
        <v>0</v>
      </c>
      <c r="T426" s="53" t="s">
        <v>0</v>
      </c>
      <c r="U426" s="53" t="s">
        <v>0</v>
      </c>
      <c r="V426" s="59" t="s">
        <v>0</v>
      </c>
      <c r="W426" s="217" t="s">
        <v>0</v>
      </c>
    </row>
    <row r="427" spans="1:23" ht="57" customHeight="1" x14ac:dyDescent="0.25">
      <c r="A427" s="233" t="s">
        <v>89</v>
      </c>
      <c r="B427" s="39" t="s">
        <v>215</v>
      </c>
      <c r="C427" s="40" t="s">
        <v>0</v>
      </c>
      <c r="D427" s="41">
        <v>1</v>
      </c>
      <c r="E427" s="40" t="s">
        <v>0</v>
      </c>
      <c r="F427" s="127" t="s">
        <v>743</v>
      </c>
      <c r="G427" s="40" t="s">
        <v>250</v>
      </c>
      <c r="H427" s="53" t="s">
        <v>0</v>
      </c>
      <c r="I427" s="53" t="s">
        <v>0</v>
      </c>
      <c r="J427" s="53" t="s">
        <v>0</v>
      </c>
      <c r="K427" s="53" t="s">
        <v>0</v>
      </c>
      <c r="L427" s="53" t="s">
        <v>0</v>
      </c>
      <c r="M427" s="53" t="s">
        <v>0</v>
      </c>
      <c r="N427" s="53" t="s">
        <v>0</v>
      </c>
      <c r="O427" s="53" t="s">
        <v>0</v>
      </c>
      <c r="P427" s="53" t="s">
        <v>0</v>
      </c>
      <c r="Q427" s="53" t="s">
        <v>0</v>
      </c>
      <c r="R427" s="53" t="s">
        <v>0</v>
      </c>
      <c r="S427" s="53" t="s">
        <v>0</v>
      </c>
      <c r="T427" s="53" t="s">
        <v>0</v>
      </c>
      <c r="U427" s="53" t="s">
        <v>0</v>
      </c>
      <c r="V427" s="59" t="s">
        <v>0</v>
      </c>
      <c r="W427" s="217" t="s">
        <v>0</v>
      </c>
    </row>
    <row r="428" spans="1:23" ht="18" customHeight="1" x14ac:dyDescent="0.25">
      <c r="A428" s="235"/>
      <c r="B428" s="52" t="s">
        <v>29</v>
      </c>
      <c r="C428" s="40" t="s">
        <v>2</v>
      </c>
      <c r="D428" s="41" t="s">
        <v>0</v>
      </c>
      <c r="E428" s="53" t="s">
        <v>0</v>
      </c>
      <c r="F428" s="40" t="s">
        <v>0</v>
      </c>
      <c r="G428" s="53" t="s">
        <v>0</v>
      </c>
      <c r="H428" s="53" t="s">
        <v>0</v>
      </c>
      <c r="I428" s="53" t="s">
        <v>0</v>
      </c>
      <c r="J428" s="53" t="s">
        <v>0</v>
      </c>
      <c r="K428" s="54" t="s">
        <v>59</v>
      </c>
      <c r="L428" s="54" t="s">
        <v>59</v>
      </c>
      <c r="M428" s="54" t="s">
        <v>59</v>
      </c>
      <c r="N428" s="54" t="s">
        <v>59</v>
      </c>
      <c r="O428" s="54" t="s">
        <v>59</v>
      </c>
      <c r="P428" s="54" t="s">
        <v>59</v>
      </c>
      <c r="Q428" s="54" t="s">
        <v>59</v>
      </c>
      <c r="R428" s="54" t="s">
        <v>59</v>
      </c>
      <c r="S428" s="54" t="s">
        <v>59</v>
      </c>
      <c r="T428" s="54" t="s">
        <v>59</v>
      </c>
      <c r="U428" s="54" t="s">
        <v>59</v>
      </c>
      <c r="V428" s="54" t="s">
        <v>59</v>
      </c>
      <c r="W428" s="217" t="str">
        <f>M428</f>
        <v>-</v>
      </c>
    </row>
    <row r="429" spans="1:23" ht="177" customHeight="1" x14ac:dyDescent="0.25">
      <c r="A429" s="56" t="s">
        <v>90</v>
      </c>
      <c r="B429" s="52" t="s">
        <v>350</v>
      </c>
      <c r="C429" s="40" t="s">
        <v>27</v>
      </c>
      <c r="D429" s="41" t="s">
        <v>0</v>
      </c>
      <c r="E429" s="40" t="s">
        <v>666</v>
      </c>
      <c r="F429" s="40" t="s">
        <v>0</v>
      </c>
      <c r="G429" s="53" t="s">
        <v>0</v>
      </c>
      <c r="H429" s="53" t="s">
        <v>0</v>
      </c>
      <c r="I429" s="53" t="s">
        <v>0</v>
      </c>
      <c r="J429" s="53" t="s">
        <v>0</v>
      </c>
      <c r="K429" s="40">
        <v>71.7</v>
      </c>
      <c r="L429" s="40">
        <v>71.900000000000006</v>
      </c>
      <c r="M429" s="40">
        <v>72.099999999999994</v>
      </c>
      <c r="N429" s="40">
        <v>72.400000000000006</v>
      </c>
      <c r="O429" s="40">
        <v>72.7</v>
      </c>
      <c r="P429" s="60">
        <v>72.7</v>
      </c>
      <c r="Q429" s="40">
        <v>72.8</v>
      </c>
      <c r="R429" s="40">
        <v>72.8</v>
      </c>
      <c r="S429" s="40">
        <v>60</v>
      </c>
      <c r="T429" s="40">
        <v>61</v>
      </c>
      <c r="U429" s="40">
        <v>62</v>
      </c>
      <c r="V429" s="59">
        <v>63</v>
      </c>
      <c r="W429" s="172" t="s">
        <v>0</v>
      </c>
    </row>
    <row r="430" spans="1:23" ht="55.5" customHeight="1" x14ac:dyDescent="0.25">
      <c r="A430" s="56" t="s">
        <v>91</v>
      </c>
      <c r="B430" s="52" t="s">
        <v>351</v>
      </c>
      <c r="C430" s="40" t="s">
        <v>0</v>
      </c>
      <c r="D430" s="41">
        <v>1</v>
      </c>
      <c r="E430" s="40" t="s">
        <v>0</v>
      </c>
      <c r="F430" s="127" t="s">
        <v>743</v>
      </c>
      <c r="G430" s="40" t="s">
        <v>250</v>
      </c>
      <c r="H430" s="53" t="s">
        <v>0</v>
      </c>
      <c r="I430" s="53" t="s">
        <v>0</v>
      </c>
      <c r="J430" s="53" t="s">
        <v>0</v>
      </c>
      <c r="K430" s="53" t="s">
        <v>0</v>
      </c>
      <c r="L430" s="53" t="s">
        <v>0</v>
      </c>
      <c r="M430" s="53" t="s">
        <v>0</v>
      </c>
      <c r="N430" s="53" t="s">
        <v>0</v>
      </c>
      <c r="O430" s="53" t="s">
        <v>0</v>
      </c>
      <c r="P430" s="53" t="s">
        <v>0</v>
      </c>
      <c r="Q430" s="53" t="s">
        <v>0</v>
      </c>
      <c r="R430" s="53" t="s">
        <v>0</v>
      </c>
      <c r="S430" s="53" t="s">
        <v>0</v>
      </c>
      <c r="T430" s="53" t="s">
        <v>0</v>
      </c>
      <c r="U430" s="53" t="s">
        <v>0</v>
      </c>
      <c r="V430" s="59" t="s">
        <v>0</v>
      </c>
      <c r="W430" s="172" t="s">
        <v>0</v>
      </c>
    </row>
    <row r="431" spans="1:23" ht="18" customHeight="1" x14ac:dyDescent="0.25">
      <c r="A431" s="128"/>
      <c r="B431" s="52" t="s">
        <v>29</v>
      </c>
      <c r="C431" s="40" t="s">
        <v>2</v>
      </c>
      <c r="D431" s="41" t="s">
        <v>0</v>
      </c>
      <c r="E431" s="53" t="s">
        <v>0</v>
      </c>
      <c r="F431" s="40" t="s">
        <v>0</v>
      </c>
      <c r="G431" s="53" t="s">
        <v>0</v>
      </c>
      <c r="H431" s="53" t="s">
        <v>0</v>
      </c>
      <c r="I431" s="53" t="s">
        <v>0</v>
      </c>
      <c r="J431" s="53" t="s">
        <v>0</v>
      </c>
      <c r="K431" s="54" t="s">
        <v>59</v>
      </c>
      <c r="L431" s="54" t="s">
        <v>59</v>
      </c>
      <c r="M431" s="54" t="s">
        <v>59</v>
      </c>
      <c r="N431" s="54" t="s">
        <v>59</v>
      </c>
      <c r="O431" s="54" t="s">
        <v>59</v>
      </c>
      <c r="P431" s="54" t="s">
        <v>59</v>
      </c>
      <c r="Q431" s="54" t="s">
        <v>59</v>
      </c>
      <c r="R431" s="54" t="s">
        <v>59</v>
      </c>
      <c r="S431" s="54" t="s">
        <v>59</v>
      </c>
      <c r="T431" s="54" t="s">
        <v>59</v>
      </c>
      <c r="U431" s="54" t="s">
        <v>59</v>
      </c>
      <c r="V431" s="54" t="s">
        <v>59</v>
      </c>
      <c r="W431" s="204" t="s">
        <v>59</v>
      </c>
    </row>
    <row r="432" spans="1:23" ht="55.5" customHeight="1" x14ac:dyDescent="0.25">
      <c r="A432" s="56" t="s">
        <v>183</v>
      </c>
      <c r="B432" s="39" t="s">
        <v>352</v>
      </c>
      <c r="C432" s="40" t="s">
        <v>53</v>
      </c>
      <c r="D432" s="41" t="s">
        <v>0</v>
      </c>
      <c r="E432" s="40" t="s">
        <v>33</v>
      </c>
      <c r="F432" s="40" t="s">
        <v>0</v>
      </c>
      <c r="G432" s="40" t="s">
        <v>250</v>
      </c>
      <c r="H432" s="53" t="s">
        <v>0</v>
      </c>
      <c r="I432" s="53" t="s">
        <v>0</v>
      </c>
      <c r="J432" s="53" t="s">
        <v>0</v>
      </c>
      <c r="K432" s="99">
        <v>5</v>
      </c>
      <c r="L432" s="99">
        <v>4</v>
      </c>
      <c r="M432" s="99">
        <v>4</v>
      </c>
      <c r="N432" s="99">
        <v>4</v>
      </c>
      <c r="O432" s="99">
        <v>4</v>
      </c>
      <c r="P432" s="99">
        <v>3</v>
      </c>
      <c r="Q432" s="99">
        <v>4</v>
      </c>
      <c r="R432" s="99">
        <v>4</v>
      </c>
      <c r="S432" s="99">
        <v>4</v>
      </c>
      <c r="T432" s="99">
        <v>4</v>
      </c>
      <c r="U432" s="99">
        <v>4</v>
      </c>
      <c r="V432" s="59">
        <v>4</v>
      </c>
      <c r="W432" s="202">
        <f>SUM(K432:V432)</f>
        <v>48</v>
      </c>
    </row>
    <row r="433" spans="1:23" ht="81.75" customHeight="1" x14ac:dyDescent="0.25">
      <c r="A433" s="123" t="s">
        <v>216</v>
      </c>
      <c r="B433" s="52" t="s">
        <v>353</v>
      </c>
      <c r="C433" s="40" t="s">
        <v>0</v>
      </c>
      <c r="D433" s="41">
        <v>1</v>
      </c>
      <c r="E433" s="53" t="s">
        <v>0</v>
      </c>
      <c r="F433" s="127" t="s">
        <v>743</v>
      </c>
      <c r="G433" s="40" t="s">
        <v>250</v>
      </c>
      <c r="H433" s="53" t="s">
        <v>0</v>
      </c>
      <c r="I433" s="53" t="s">
        <v>0</v>
      </c>
      <c r="J433" s="53" t="s">
        <v>0</v>
      </c>
      <c r="K433" s="40" t="s">
        <v>0</v>
      </c>
      <c r="L433" s="40" t="s">
        <v>0</v>
      </c>
      <c r="M433" s="40" t="s">
        <v>0</v>
      </c>
      <c r="N433" s="40" t="s">
        <v>0</v>
      </c>
      <c r="O433" s="40" t="s">
        <v>0</v>
      </c>
      <c r="P433" s="40" t="s">
        <v>0</v>
      </c>
      <c r="Q433" s="40" t="s">
        <v>0</v>
      </c>
      <c r="R433" s="40" t="s">
        <v>0</v>
      </c>
      <c r="S433" s="40" t="s">
        <v>0</v>
      </c>
      <c r="T433" s="40" t="s">
        <v>0</v>
      </c>
      <c r="U433" s="40" t="s">
        <v>0</v>
      </c>
      <c r="V433" s="59" t="s">
        <v>0</v>
      </c>
      <c r="W433" s="217" t="s">
        <v>0</v>
      </c>
    </row>
    <row r="434" spans="1:23" x14ac:dyDescent="0.25">
      <c r="A434" s="128"/>
      <c r="B434" s="52" t="s">
        <v>29</v>
      </c>
      <c r="C434" s="40" t="s">
        <v>2</v>
      </c>
      <c r="D434" s="59" t="s">
        <v>0</v>
      </c>
      <c r="E434" s="53" t="s">
        <v>0</v>
      </c>
      <c r="F434" s="40" t="s">
        <v>0</v>
      </c>
      <c r="G434" s="53" t="s">
        <v>0</v>
      </c>
      <c r="H434" s="53" t="s">
        <v>0</v>
      </c>
      <c r="I434" s="53" t="s">
        <v>0</v>
      </c>
      <c r="J434" s="53" t="s">
        <v>0</v>
      </c>
      <c r="K434" s="40" t="s">
        <v>0</v>
      </c>
      <c r="L434" s="40" t="s">
        <v>0</v>
      </c>
      <c r="M434" s="40" t="s">
        <v>0</v>
      </c>
      <c r="N434" s="40" t="s">
        <v>0</v>
      </c>
      <c r="O434" s="40" t="s">
        <v>0</v>
      </c>
      <c r="P434" s="40" t="s">
        <v>0</v>
      </c>
      <c r="Q434" s="40" t="s">
        <v>0</v>
      </c>
      <c r="R434" s="125" t="s">
        <v>0</v>
      </c>
      <c r="S434" s="40" t="s">
        <v>0</v>
      </c>
      <c r="T434" s="40" t="s">
        <v>0</v>
      </c>
      <c r="U434" s="40" t="s">
        <v>0</v>
      </c>
      <c r="V434" s="59" t="s">
        <v>0</v>
      </c>
      <c r="W434" s="217" t="s">
        <v>0</v>
      </c>
    </row>
    <row r="435" spans="1:23" ht="57.75" customHeight="1" x14ac:dyDescent="0.25">
      <c r="A435" s="56" t="s">
        <v>217</v>
      </c>
      <c r="B435" s="39" t="s">
        <v>354</v>
      </c>
      <c r="C435" s="40" t="s">
        <v>76</v>
      </c>
      <c r="D435" s="53" t="s">
        <v>0</v>
      </c>
      <c r="E435" s="40" t="s">
        <v>33</v>
      </c>
      <c r="F435" s="127" t="s">
        <v>743</v>
      </c>
      <c r="G435" s="40" t="s">
        <v>250</v>
      </c>
      <c r="H435" s="53" t="s">
        <v>0</v>
      </c>
      <c r="I435" s="53" t="s">
        <v>0</v>
      </c>
      <c r="J435" s="53" t="s">
        <v>0</v>
      </c>
      <c r="K435" s="40">
        <v>1</v>
      </c>
      <c r="L435" s="40" t="s">
        <v>0</v>
      </c>
      <c r="M435" s="40" t="s">
        <v>0</v>
      </c>
      <c r="N435" s="40">
        <v>1</v>
      </c>
      <c r="O435" s="40">
        <v>1</v>
      </c>
      <c r="P435" s="40" t="s">
        <v>0</v>
      </c>
      <c r="Q435" s="40" t="s">
        <v>0</v>
      </c>
      <c r="R435" s="40" t="s">
        <v>0</v>
      </c>
      <c r="S435" s="40">
        <v>1</v>
      </c>
      <c r="T435" s="40" t="s">
        <v>0</v>
      </c>
      <c r="U435" s="40" t="s">
        <v>0</v>
      </c>
      <c r="V435" s="59">
        <v>1</v>
      </c>
      <c r="W435" s="202">
        <f>SUM(K435:V435)</f>
        <v>5</v>
      </c>
    </row>
    <row r="436" spans="1:23" ht="71.25" customHeight="1" x14ac:dyDescent="0.25">
      <c r="A436" s="112" t="s">
        <v>112</v>
      </c>
      <c r="B436" s="52" t="s">
        <v>355</v>
      </c>
      <c r="C436" s="53" t="s">
        <v>0</v>
      </c>
      <c r="D436" s="59">
        <v>1</v>
      </c>
      <c r="E436" s="53" t="s">
        <v>0</v>
      </c>
      <c r="F436" s="89" t="s">
        <v>746</v>
      </c>
      <c r="G436" s="40" t="s">
        <v>250</v>
      </c>
      <c r="H436" s="53" t="s">
        <v>0</v>
      </c>
      <c r="I436" s="53" t="s">
        <v>0</v>
      </c>
      <c r="J436" s="53" t="s">
        <v>0</v>
      </c>
      <c r="K436" s="53" t="s">
        <v>0</v>
      </c>
      <c r="L436" s="53" t="s">
        <v>0</v>
      </c>
      <c r="M436" s="53" t="s">
        <v>0</v>
      </c>
      <c r="N436" s="53" t="s">
        <v>0</v>
      </c>
      <c r="O436" s="53" t="s">
        <v>0</v>
      </c>
      <c r="P436" s="53" t="s">
        <v>0</v>
      </c>
      <c r="Q436" s="53" t="s">
        <v>0</v>
      </c>
      <c r="R436" s="53" t="s">
        <v>0</v>
      </c>
      <c r="S436" s="53" t="s">
        <v>0</v>
      </c>
      <c r="T436" s="53" t="s">
        <v>0</v>
      </c>
      <c r="U436" s="53" t="s">
        <v>0</v>
      </c>
      <c r="V436" s="59" t="s">
        <v>0</v>
      </c>
      <c r="W436" s="172" t="s">
        <v>0</v>
      </c>
    </row>
    <row r="437" spans="1:23" ht="17.25" customHeight="1" x14ac:dyDescent="0.25">
      <c r="A437" s="129"/>
      <c r="B437" s="52" t="s">
        <v>29</v>
      </c>
      <c r="C437" s="40" t="s">
        <v>2</v>
      </c>
      <c r="D437" s="41" t="s">
        <v>0</v>
      </c>
      <c r="E437" s="53" t="s">
        <v>0</v>
      </c>
      <c r="F437" s="40" t="s">
        <v>0</v>
      </c>
      <c r="G437" s="53" t="s">
        <v>0</v>
      </c>
      <c r="H437" s="53" t="s">
        <v>0</v>
      </c>
      <c r="I437" s="53" t="s">
        <v>0</v>
      </c>
      <c r="J437" s="53" t="s">
        <v>0</v>
      </c>
      <c r="K437" s="54" t="s">
        <v>59</v>
      </c>
      <c r="L437" s="54" t="s">
        <v>59</v>
      </c>
      <c r="M437" s="54" t="s">
        <v>59</v>
      </c>
      <c r="N437" s="54" t="s">
        <v>59</v>
      </c>
      <c r="O437" s="54" t="s">
        <v>59</v>
      </c>
      <c r="P437" s="54" t="s">
        <v>59</v>
      </c>
      <c r="Q437" s="54" t="s">
        <v>59</v>
      </c>
      <c r="R437" s="54" t="s">
        <v>59</v>
      </c>
      <c r="S437" s="54" t="s">
        <v>59</v>
      </c>
      <c r="T437" s="54" t="s">
        <v>59</v>
      </c>
      <c r="U437" s="54" t="s">
        <v>59</v>
      </c>
      <c r="V437" s="54" t="s">
        <v>59</v>
      </c>
      <c r="W437" s="204" t="s">
        <v>59</v>
      </c>
    </row>
    <row r="438" spans="1:23" ht="51.75" customHeight="1" x14ac:dyDescent="0.25">
      <c r="A438" s="56" t="s">
        <v>187</v>
      </c>
      <c r="B438" s="39" t="s">
        <v>356</v>
      </c>
      <c r="C438" s="40" t="s">
        <v>53</v>
      </c>
      <c r="D438" s="41"/>
      <c r="E438" s="40" t="s">
        <v>33</v>
      </c>
      <c r="F438" s="40" t="s">
        <v>0</v>
      </c>
      <c r="G438" s="53" t="s">
        <v>0</v>
      </c>
      <c r="H438" s="53" t="s">
        <v>0</v>
      </c>
      <c r="I438" s="53" t="s">
        <v>0</v>
      </c>
      <c r="J438" s="53" t="s">
        <v>0</v>
      </c>
      <c r="K438" s="99">
        <v>24</v>
      </c>
      <c r="L438" s="99">
        <v>27</v>
      </c>
      <c r="M438" s="99">
        <v>24</v>
      </c>
      <c r="N438" s="99">
        <v>25</v>
      </c>
      <c r="O438" s="99">
        <v>25</v>
      </c>
      <c r="P438" s="99">
        <v>25</v>
      </c>
      <c r="Q438" s="99">
        <v>26</v>
      </c>
      <c r="R438" s="99">
        <v>34</v>
      </c>
      <c r="S438" s="53">
        <v>32</v>
      </c>
      <c r="T438" s="53">
        <v>32</v>
      </c>
      <c r="U438" s="53">
        <v>32</v>
      </c>
      <c r="V438" s="59">
        <v>32</v>
      </c>
      <c r="W438" s="172" t="s">
        <v>0</v>
      </c>
    </row>
    <row r="439" spans="1:23" ht="51" x14ac:dyDescent="0.25">
      <c r="A439" s="233" t="s">
        <v>113</v>
      </c>
      <c r="B439" s="52" t="s">
        <v>445</v>
      </c>
      <c r="C439" s="40" t="s">
        <v>0</v>
      </c>
      <c r="D439" s="41">
        <v>1</v>
      </c>
      <c r="E439" s="40" t="s">
        <v>0</v>
      </c>
      <c r="F439" s="127" t="s">
        <v>743</v>
      </c>
      <c r="G439" s="40" t="s">
        <v>250</v>
      </c>
      <c r="H439" s="53" t="s">
        <v>0</v>
      </c>
      <c r="I439" s="53" t="s">
        <v>0</v>
      </c>
      <c r="J439" s="53" t="s">
        <v>0</v>
      </c>
      <c r="K439" s="53" t="s">
        <v>0</v>
      </c>
      <c r="L439" s="53" t="s">
        <v>0</v>
      </c>
      <c r="M439" s="53" t="s">
        <v>0</v>
      </c>
      <c r="N439" s="53" t="s">
        <v>0</v>
      </c>
      <c r="O439" s="53" t="s">
        <v>0</v>
      </c>
      <c r="P439" s="53" t="s">
        <v>0</v>
      </c>
      <c r="Q439" s="53" t="s">
        <v>0</v>
      </c>
      <c r="R439" s="53" t="s">
        <v>0</v>
      </c>
      <c r="S439" s="53" t="s">
        <v>0</v>
      </c>
      <c r="T439" s="53" t="s">
        <v>0</v>
      </c>
      <c r="U439" s="53" t="s">
        <v>0</v>
      </c>
      <c r="V439" s="59" t="s">
        <v>0</v>
      </c>
      <c r="W439" s="172" t="s">
        <v>0</v>
      </c>
    </row>
    <row r="440" spans="1:23" ht="14.25" customHeight="1" x14ac:dyDescent="0.25">
      <c r="A440" s="235"/>
      <c r="B440" s="52" t="s">
        <v>29</v>
      </c>
      <c r="C440" s="40" t="s">
        <v>2</v>
      </c>
      <c r="D440" s="41" t="s">
        <v>0</v>
      </c>
      <c r="E440" s="53" t="s">
        <v>0</v>
      </c>
      <c r="F440" s="40" t="s">
        <v>0</v>
      </c>
      <c r="G440" s="53" t="s">
        <v>0</v>
      </c>
      <c r="H440" s="53" t="s">
        <v>0</v>
      </c>
      <c r="I440" s="53" t="s">
        <v>0</v>
      </c>
      <c r="J440" s="53" t="s">
        <v>0</v>
      </c>
      <c r="K440" s="54" t="s">
        <v>59</v>
      </c>
      <c r="L440" s="54" t="s">
        <v>59</v>
      </c>
      <c r="M440" s="54" t="s">
        <v>59</v>
      </c>
      <c r="N440" s="54" t="s">
        <v>59</v>
      </c>
      <c r="O440" s="54" t="s">
        <v>59</v>
      </c>
      <c r="P440" s="54" t="s">
        <v>59</v>
      </c>
      <c r="Q440" s="54" t="s">
        <v>59</v>
      </c>
      <c r="R440" s="54" t="s">
        <v>59</v>
      </c>
      <c r="S440" s="54" t="s">
        <v>59</v>
      </c>
      <c r="T440" s="54" t="s">
        <v>59</v>
      </c>
      <c r="U440" s="54" t="s">
        <v>59</v>
      </c>
      <c r="V440" s="54" t="s">
        <v>59</v>
      </c>
      <c r="W440" s="204" t="s">
        <v>59</v>
      </c>
    </row>
    <row r="441" spans="1:23" ht="96.75" customHeight="1" x14ac:dyDescent="0.25">
      <c r="A441" s="56" t="s">
        <v>184</v>
      </c>
      <c r="B441" s="39" t="s">
        <v>446</v>
      </c>
      <c r="C441" s="40" t="s">
        <v>27</v>
      </c>
      <c r="D441" s="41" t="s">
        <v>0</v>
      </c>
      <c r="E441" s="40" t="s">
        <v>667</v>
      </c>
      <c r="F441" s="127" t="s">
        <v>743</v>
      </c>
      <c r="G441" s="40" t="s">
        <v>250</v>
      </c>
      <c r="H441" s="53" t="s">
        <v>0</v>
      </c>
      <c r="I441" s="53" t="s">
        <v>0</v>
      </c>
      <c r="J441" s="53" t="s">
        <v>0</v>
      </c>
      <c r="K441" s="54">
        <v>100</v>
      </c>
      <c r="L441" s="54">
        <v>100</v>
      </c>
      <c r="M441" s="54">
        <v>100</v>
      </c>
      <c r="N441" s="54">
        <v>100</v>
      </c>
      <c r="O441" s="54">
        <v>100</v>
      </c>
      <c r="P441" s="54">
        <v>100</v>
      </c>
      <c r="Q441" s="54">
        <v>100</v>
      </c>
      <c r="R441" s="54">
        <v>100</v>
      </c>
      <c r="S441" s="54">
        <v>100</v>
      </c>
      <c r="T441" s="54">
        <v>100</v>
      </c>
      <c r="U441" s="54">
        <v>100</v>
      </c>
      <c r="V441" s="149">
        <v>100</v>
      </c>
      <c r="W441" s="178" t="s">
        <v>0</v>
      </c>
    </row>
    <row r="442" spans="1:23" ht="51" x14ac:dyDescent="0.25">
      <c r="A442" s="112" t="s">
        <v>114</v>
      </c>
      <c r="B442" s="52" t="s">
        <v>357</v>
      </c>
      <c r="C442" s="40" t="s">
        <v>0</v>
      </c>
      <c r="D442" s="41">
        <v>1</v>
      </c>
      <c r="E442" s="40" t="s">
        <v>0</v>
      </c>
      <c r="F442" s="127" t="s">
        <v>746</v>
      </c>
      <c r="G442" s="40" t="s">
        <v>250</v>
      </c>
      <c r="H442" s="53" t="s">
        <v>0</v>
      </c>
      <c r="I442" s="53" t="s">
        <v>0</v>
      </c>
      <c r="J442" s="53" t="s">
        <v>0</v>
      </c>
      <c r="K442" s="53" t="s">
        <v>0</v>
      </c>
      <c r="L442" s="53" t="s">
        <v>0</v>
      </c>
      <c r="M442" s="53" t="s">
        <v>0</v>
      </c>
      <c r="N442" s="53" t="s">
        <v>0</v>
      </c>
      <c r="O442" s="53" t="s">
        <v>0</v>
      </c>
      <c r="P442" s="53" t="s">
        <v>0</v>
      </c>
      <c r="Q442" s="53" t="s">
        <v>0</v>
      </c>
      <c r="R442" s="53" t="s">
        <v>0</v>
      </c>
      <c r="S442" s="53" t="s">
        <v>0</v>
      </c>
      <c r="T442" s="53" t="s">
        <v>0</v>
      </c>
      <c r="U442" s="53" t="s">
        <v>0</v>
      </c>
      <c r="V442" s="59" t="s">
        <v>0</v>
      </c>
      <c r="W442" s="172" t="s">
        <v>0</v>
      </c>
    </row>
    <row r="443" spans="1:23" ht="14.25" customHeight="1" x14ac:dyDescent="0.25">
      <c r="A443" s="129"/>
      <c r="B443" s="52" t="s">
        <v>29</v>
      </c>
      <c r="C443" s="40" t="s">
        <v>2</v>
      </c>
      <c r="D443" s="41" t="s">
        <v>0</v>
      </c>
      <c r="E443" s="53" t="s">
        <v>0</v>
      </c>
      <c r="F443" s="40" t="s">
        <v>0</v>
      </c>
      <c r="G443" s="53" t="s">
        <v>0</v>
      </c>
      <c r="H443" s="53" t="s">
        <v>0</v>
      </c>
      <c r="I443" s="53" t="s">
        <v>0</v>
      </c>
      <c r="J443" s="53" t="s">
        <v>0</v>
      </c>
      <c r="K443" s="54" t="s">
        <v>59</v>
      </c>
      <c r="L443" s="54" t="s">
        <v>59</v>
      </c>
      <c r="M443" s="54" t="s">
        <v>59</v>
      </c>
      <c r="N443" s="54" t="s">
        <v>59</v>
      </c>
      <c r="O443" s="54" t="s">
        <v>59</v>
      </c>
      <c r="P443" s="54" t="s">
        <v>59</v>
      </c>
      <c r="Q443" s="54" t="s">
        <v>59</v>
      </c>
      <c r="R443" s="54" t="s">
        <v>59</v>
      </c>
      <c r="S443" s="54" t="s">
        <v>59</v>
      </c>
      <c r="T443" s="54" t="s">
        <v>59</v>
      </c>
      <c r="U443" s="54" t="s">
        <v>59</v>
      </c>
      <c r="V443" s="54" t="s">
        <v>59</v>
      </c>
      <c r="W443" s="204" t="s">
        <v>59</v>
      </c>
    </row>
    <row r="444" spans="1:23" ht="51" x14ac:dyDescent="0.25">
      <c r="A444" s="56" t="s">
        <v>186</v>
      </c>
      <c r="B444" s="39" t="s">
        <v>358</v>
      </c>
      <c r="C444" s="40" t="s">
        <v>53</v>
      </c>
      <c r="D444" s="41"/>
      <c r="E444" s="40" t="s">
        <v>33</v>
      </c>
      <c r="F444" s="40" t="s">
        <v>0</v>
      </c>
      <c r="G444" s="40" t="s">
        <v>250</v>
      </c>
      <c r="H444" s="53" t="s">
        <v>0</v>
      </c>
      <c r="I444" s="53" t="s">
        <v>0</v>
      </c>
      <c r="J444" s="53" t="s">
        <v>0</v>
      </c>
      <c r="K444" s="99">
        <v>10</v>
      </c>
      <c r="L444" s="99">
        <v>12</v>
      </c>
      <c r="M444" s="99">
        <v>12</v>
      </c>
      <c r="N444" s="99">
        <v>12</v>
      </c>
      <c r="O444" s="99">
        <v>10</v>
      </c>
      <c r="P444" s="99">
        <v>10</v>
      </c>
      <c r="Q444" s="99">
        <v>8</v>
      </c>
      <c r="R444" s="99">
        <v>8</v>
      </c>
      <c r="S444" s="99">
        <v>0</v>
      </c>
      <c r="T444" s="99">
        <v>8</v>
      </c>
      <c r="U444" s="99">
        <v>8</v>
      </c>
      <c r="V444" s="59">
        <v>8</v>
      </c>
      <c r="W444" s="212">
        <f>SUM(K444:V444)</f>
        <v>106</v>
      </c>
    </row>
    <row r="445" spans="1:23" ht="51" x14ac:dyDescent="0.25">
      <c r="A445" s="112" t="s">
        <v>115</v>
      </c>
      <c r="B445" s="52" t="s">
        <v>359</v>
      </c>
      <c r="C445" s="40" t="s">
        <v>0</v>
      </c>
      <c r="D445" s="41">
        <v>1</v>
      </c>
      <c r="E445" s="40" t="s">
        <v>0</v>
      </c>
      <c r="F445" s="127" t="s">
        <v>745</v>
      </c>
      <c r="G445" s="40" t="s">
        <v>250</v>
      </c>
      <c r="H445" s="53" t="s">
        <v>0</v>
      </c>
      <c r="I445" s="53" t="s">
        <v>0</v>
      </c>
      <c r="J445" s="53" t="s">
        <v>0</v>
      </c>
      <c r="K445" s="53" t="s">
        <v>0</v>
      </c>
      <c r="L445" s="53" t="s">
        <v>0</v>
      </c>
      <c r="M445" s="53" t="s">
        <v>0</v>
      </c>
      <c r="N445" s="53" t="s">
        <v>0</v>
      </c>
      <c r="O445" s="53" t="s">
        <v>0</v>
      </c>
      <c r="P445" s="53" t="s">
        <v>0</v>
      </c>
      <c r="Q445" s="53" t="s">
        <v>0</v>
      </c>
      <c r="R445" s="53" t="s">
        <v>0</v>
      </c>
      <c r="S445" s="53" t="s">
        <v>0</v>
      </c>
      <c r="T445" s="53" t="s">
        <v>0</v>
      </c>
      <c r="U445" s="53" t="s">
        <v>0</v>
      </c>
      <c r="V445" s="59" t="s">
        <v>0</v>
      </c>
      <c r="W445" s="172" t="s">
        <v>0</v>
      </c>
    </row>
    <row r="446" spans="1:23" ht="15" customHeight="1" x14ac:dyDescent="0.25">
      <c r="A446" s="129"/>
      <c r="B446" s="52" t="s">
        <v>29</v>
      </c>
      <c r="C446" s="40" t="s">
        <v>2</v>
      </c>
      <c r="D446" s="41" t="s">
        <v>0</v>
      </c>
      <c r="E446" s="53" t="s">
        <v>0</v>
      </c>
      <c r="F446" s="40" t="s">
        <v>0</v>
      </c>
      <c r="G446" s="53" t="s">
        <v>0</v>
      </c>
      <c r="H446" s="53" t="s">
        <v>0</v>
      </c>
      <c r="I446" s="53" t="s">
        <v>0</v>
      </c>
      <c r="J446" s="53" t="s">
        <v>0</v>
      </c>
      <c r="K446" s="54" t="s">
        <v>59</v>
      </c>
      <c r="L446" s="54" t="s">
        <v>59</v>
      </c>
      <c r="M446" s="54" t="s">
        <v>59</v>
      </c>
      <c r="N446" s="54" t="s">
        <v>59</v>
      </c>
      <c r="O446" s="54" t="s">
        <v>59</v>
      </c>
      <c r="P446" s="54" t="s">
        <v>59</v>
      </c>
      <c r="Q446" s="54" t="s">
        <v>59</v>
      </c>
      <c r="R446" s="54" t="s">
        <v>59</v>
      </c>
      <c r="S446" s="54" t="s">
        <v>59</v>
      </c>
      <c r="T446" s="54" t="s">
        <v>59</v>
      </c>
      <c r="U446" s="54" t="s">
        <v>59</v>
      </c>
      <c r="V446" s="54" t="s">
        <v>59</v>
      </c>
      <c r="W446" s="204" t="s">
        <v>59</v>
      </c>
    </row>
    <row r="447" spans="1:23" ht="25.5" x14ac:dyDescent="0.25">
      <c r="A447" s="56" t="s">
        <v>185</v>
      </c>
      <c r="B447" s="52" t="s">
        <v>581</v>
      </c>
      <c r="C447" s="40" t="s">
        <v>76</v>
      </c>
      <c r="D447" s="41" t="s">
        <v>0</v>
      </c>
      <c r="E447" s="40" t="s">
        <v>33</v>
      </c>
      <c r="F447" s="40" t="s">
        <v>0</v>
      </c>
      <c r="G447" s="53" t="s">
        <v>0</v>
      </c>
      <c r="H447" s="53" t="s">
        <v>0</v>
      </c>
      <c r="I447" s="53" t="s">
        <v>0</v>
      </c>
      <c r="J447" s="53" t="s">
        <v>0</v>
      </c>
      <c r="K447" s="53">
        <v>0</v>
      </c>
      <c r="L447" s="53">
        <v>0</v>
      </c>
      <c r="M447" s="53">
        <v>0</v>
      </c>
      <c r="N447" s="53">
        <v>0</v>
      </c>
      <c r="O447" s="53">
        <v>0</v>
      </c>
      <c r="P447" s="53">
        <v>0</v>
      </c>
      <c r="Q447" s="53">
        <v>0</v>
      </c>
      <c r="R447" s="53">
        <v>0</v>
      </c>
      <c r="S447" s="53">
        <v>0</v>
      </c>
      <c r="T447" s="53">
        <v>0</v>
      </c>
      <c r="U447" s="53">
        <v>0</v>
      </c>
      <c r="V447" s="53">
        <v>0</v>
      </c>
      <c r="W447" s="172" t="s">
        <v>0</v>
      </c>
    </row>
    <row r="448" spans="1:23" ht="51" x14ac:dyDescent="0.25">
      <c r="A448" s="237" t="s">
        <v>92</v>
      </c>
      <c r="B448" s="39" t="s">
        <v>448</v>
      </c>
      <c r="C448" s="40" t="s">
        <v>0</v>
      </c>
      <c r="D448" s="41">
        <v>1</v>
      </c>
      <c r="E448" s="40" t="s">
        <v>0</v>
      </c>
      <c r="F448" s="127" t="s">
        <v>743</v>
      </c>
      <c r="G448" s="40" t="s">
        <v>250</v>
      </c>
      <c r="H448" s="53" t="s">
        <v>0</v>
      </c>
      <c r="I448" s="53" t="s">
        <v>0</v>
      </c>
      <c r="J448" s="53" t="s">
        <v>0</v>
      </c>
      <c r="K448" s="53" t="s">
        <v>0</v>
      </c>
      <c r="L448" s="53" t="s">
        <v>0</v>
      </c>
      <c r="M448" s="53" t="s">
        <v>0</v>
      </c>
      <c r="N448" s="53" t="s">
        <v>0</v>
      </c>
      <c r="O448" s="53" t="s">
        <v>0</v>
      </c>
      <c r="P448" s="53" t="s">
        <v>0</v>
      </c>
      <c r="Q448" s="53" t="s">
        <v>0</v>
      </c>
      <c r="R448" s="53" t="s">
        <v>0</v>
      </c>
      <c r="S448" s="53" t="s">
        <v>0</v>
      </c>
      <c r="T448" s="53" t="s">
        <v>0</v>
      </c>
      <c r="U448" s="53" t="s">
        <v>0</v>
      </c>
      <c r="V448" s="59" t="s">
        <v>0</v>
      </c>
      <c r="W448" s="172" t="s">
        <v>0</v>
      </c>
    </row>
    <row r="449" spans="1:23" x14ac:dyDescent="0.25">
      <c r="A449" s="239"/>
      <c r="B449" s="52" t="s">
        <v>620</v>
      </c>
      <c r="C449" s="53" t="s">
        <v>2</v>
      </c>
      <c r="D449" s="41" t="s">
        <v>0</v>
      </c>
      <c r="E449" s="53" t="s">
        <v>0</v>
      </c>
      <c r="F449" s="40" t="s">
        <v>0</v>
      </c>
      <c r="G449" s="53" t="s">
        <v>0</v>
      </c>
      <c r="H449" s="53" t="s">
        <v>0</v>
      </c>
      <c r="I449" s="53" t="s">
        <v>0</v>
      </c>
      <c r="J449" s="53" t="s">
        <v>0</v>
      </c>
      <c r="K449" s="71">
        <f>K451</f>
        <v>578470</v>
      </c>
      <c r="L449" s="71">
        <f t="shared" ref="L449:V449" si="66">L451</f>
        <v>182523</v>
      </c>
      <c r="M449" s="71">
        <f t="shared" si="66"/>
        <v>50000</v>
      </c>
      <c r="N449" s="71">
        <f t="shared" si="66"/>
        <v>50000</v>
      </c>
      <c r="O449" s="71">
        <f t="shared" si="66"/>
        <v>59740.7</v>
      </c>
      <c r="P449" s="71">
        <f t="shared" si="66"/>
        <v>98500</v>
      </c>
      <c r="Q449" s="71">
        <f t="shared" si="66"/>
        <v>132501</v>
      </c>
      <c r="R449" s="71">
        <f t="shared" si="66"/>
        <v>146675.4</v>
      </c>
      <c r="S449" s="71">
        <f t="shared" si="66"/>
        <v>146336.79999999999</v>
      </c>
      <c r="T449" s="71">
        <f t="shared" si="66"/>
        <v>152190.29999999999</v>
      </c>
      <c r="U449" s="71">
        <f t="shared" si="66"/>
        <v>158277.9</v>
      </c>
      <c r="V449" s="71">
        <f t="shared" si="66"/>
        <v>158277.9</v>
      </c>
      <c r="W449" s="206">
        <f>SUM(K449:V449)</f>
        <v>1913492.9999999998</v>
      </c>
    </row>
    <row r="450" spans="1:23" x14ac:dyDescent="0.25">
      <c r="A450" s="239"/>
      <c r="B450" s="52" t="s">
        <v>29</v>
      </c>
      <c r="C450" s="53" t="s">
        <v>2</v>
      </c>
      <c r="D450" s="41" t="s">
        <v>0</v>
      </c>
      <c r="E450" s="53" t="s">
        <v>0</v>
      </c>
      <c r="F450" s="40" t="s">
        <v>0</v>
      </c>
      <c r="G450" s="53" t="s">
        <v>0</v>
      </c>
      <c r="H450" s="53" t="s">
        <v>0</v>
      </c>
      <c r="I450" s="53" t="s">
        <v>0</v>
      </c>
      <c r="J450" s="53" t="s">
        <v>0</v>
      </c>
      <c r="K450" s="54" t="s">
        <v>59</v>
      </c>
      <c r="L450" s="54" t="s">
        <v>59</v>
      </c>
      <c r="M450" s="54" t="s">
        <v>59</v>
      </c>
      <c r="N450" s="54" t="s">
        <v>59</v>
      </c>
      <c r="O450" s="54" t="s">
        <v>59</v>
      </c>
      <c r="P450" s="54" t="s">
        <v>59</v>
      </c>
      <c r="Q450" s="54" t="s">
        <v>59</v>
      </c>
      <c r="R450" s="54" t="s">
        <v>59</v>
      </c>
      <c r="S450" s="54" t="s">
        <v>59</v>
      </c>
      <c r="T450" s="54" t="s">
        <v>59</v>
      </c>
      <c r="U450" s="54" t="s">
        <v>59</v>
      </c>
      <c r="V450" s="54" t="s">
        <v>59</v>
      </c>
      <c r="W450" s="206">
        <f>SUM(K450:V450)</f>
        <v>0</v>
      </c>
    </row>
    <row r="451" spans="1:23" ht="28.5" customHeight="1" x14ac:dyDescent="0.25">
      <c r="A451" s="238"/>
      <c r="B451" s="52" t="s">
        <v>71</v>
      </c>
      <c r="C451" s="53" t="s">
        <v>2</v>
      </c>
      <c r="D451" s="41" t="s">
        <v>0</v>
      </c>
      <c r="E451" s="40" t="s">
        <v>0</v>
      </c>
      <c r="F451" s="40" t="s">
        <v>0</v>
      </c>
      <c r="G451" s="40" t="s">
        <v>0</v>
      </c>
      <c r="H451" s="53" t="s">
        <v>0</v>
      </c>
      <c r="I451" s="53" t="s">
        <v>0</v>
      </c>
      <c r="J451" s="53" t="s">
        <v>0</v>
      </c>
      <c r="K451" s="71">
        <f>K473+K478</f>
        <v>578470</v>
      </c>
      <c r="L451" s="71">
        <f>L473+L478</f>
        <v>182523</v>
      </c>
      <c r="M451" s="71">
        <f t="shared" ref="M451:V451" si="67">M473+0</f>
        <v>50000</v>
      </c>
      <c r="N451" s="71">
        <f t="shared" si="67"/>
        <v>50000</v>
      </c>
      <c r="O451" s="71">
        <f t="shared" si="67"/>
        <v>59740.7</v>
      </c>
      <c r="P451" s="71">
        <f t="shared" si="67"/>
        <v>98500</v>
      </c>
      <c r="Q451" s="71">
        <f t="shared" si="67"/>
        <v>132501</v>
      </c>
      <c r="R451" s="71">
        <f t="shared" si="67"/>
        <v>146675.4</v>
      </c>
      <c r="S451" s="71">
        <f t="shared" si="67"/>
        <v>146336.79999999999</v>
      </c>
      <c r="T451" s="71">
        <f t="shared" si="67"/>
        <v>152190.29999999999</v>
      </c>
      <c r="U451" s="71">
        <f t="shared" si="67"/>
        <v>158277.9</v>
      </c>
      <c r="V451" s="71">
        <f t="shared" si="67"/>
        <v>158277.9</v>
      </c>
      <c r="W451" s="206">
        <f>SUM(K451:V451)</f>
        <v>1913492.9999999998</v>
      </c>
    </row>
    <row r="452" spans="1:23" ht="147.75" customHeight="1" x14ac:dyDescent="0.25">
      <c r="A452" s="56" t="s">
        <v>93</v>
      </c>
      <c r="B452" s="52" t="s">
        <v>360</v>
      </c>
      <c r="C452" s="40" t="s">
        <v>27</v>
      </c>
      <c r="D452" s="41" t="s">
        <v>0</v>
      </c>
      <c r="E452" s="40" t="s">
        <v>668</v>
      </c>
      <c r="F452" s="40" t="s">
        <v>0</v>
      </c>
      <c r="G452" s="53" t="s">
        <v>0</v>
      </c>
      <c r="H452" s="53" t="s">
        <v>0</v>
      </c>
      <c r="I452" s="53" t="s">
        <v>0</v>
      </c>
      <c r="J452" s="53" t="s">
        <v>0</v>
      </c>
      <c r="K452" s="40">
        <v>0.15</v>
      </c>
      <c r="L452" s="40">
        <v>0.05</v>
      </c>
      <c r="M452" s="40">
        <v>0.14499999999999999</v>
      </c>
      <c r="N452" s="40">
        <v>0.14000000000000001</v>
      </c>
      <c r="O452" s="40">
        <v>0.14000000000000001</v>
      </c>
      <c r="P452" s="40">
        <v>0.13500000000000001</v>
      </c>
      <c r="Q452" s="40">
        <v>0.13500000000000001</v>
      </c>
      <c r="R452" s="40">
        <v>0.13500000000000001</v>
      </c>
      <c r="S452" s="40">
        <v>0.13500000000000001</v>
      </c>
      <c r="T452" s="40">
        <v>0.13500000000000001</v>
      </c>
      <c r="U452" s="40">
        <v>0.13500000000000001</v>
      </c>
      <c r="V452" s="59">
        <v>0.13500000000000001</v>
      </c>
      <c r="W452" s="172" t="s">
        <v>0</v>
      </c>
    </row>
    <row r="453" spans="1:23" ht="120.75" customHeight="1" x14ac:dyDescent="0.25">
      <c r="A453" s="56" t="s">
        <v>188</v>
      </c>
      <c r="B453" s="52" t="s">
        <v>361</v>
      </c>
      <c r="C453" s="40" t="s">
        <v>27</v>
      </c>
      <c r="D453" s="41" t="s">
        <v>0</v>
      </c>
      <c r="E453" s="40" t="s">
        <v>669</v>
      </c>
      <c r="F453" s="40" t="s">
        <v>0</v>
      </c>
      <c r="G453" s="53" t="s">
        <v>0</v>
      </c>
      <c r="H453" s="53" t="s">
        <v>0</v>
      </c>
      <c r="I453" s="53" t="s">
        <v>0</v>
      </c>
      <c r="J453" s="53" t="s">
        <v>0</v>
      </c>
      <c r="K453" s="40">
        <v>3.2</v>
      </c>
      <c r="L453" s="40">
        <v>3.16</v>
      </c>
      <c r="M453" s="40">
        <v>3.16</v>
      </c>
      <c r="N453" s="40">
        <v>3</v>
      </c>
      <c r="O453" s="40">
        <v>2.95</v>
      </c>
      <c r="P453" s="40">
        <v>2.9</v>
      </c>
      <c r="Q453" s="40">
        <v>2.8</v>
      </c>
      <c r="R453" s="40">
        <v>2.8</v>
      </c>
      <c r="S453" s="54">
        <v>2.7</v>
      </c>
      <c r="T453" s="54">
        <v>2.7</v>
      </c>
      <c r="U453" s="54">
        <v>2.7</v>
      </c>
      <c r="V453" s="59">
        <v>2.7</v>
      </c>
      <c r="W453" s="172" t="s">
        <v>0</v>
      </c>
    </row>
    <row r="454" spans="1:23" ht="53.25" customHeight="1" x14ac:dyDescent="0.25">
      <c r="A454" s="56" t="s">
        <v>116</v>
      </c>
      <c r="B454" s="52" t="s">
        <v>504</v>
      </c>
      <c r="C454" s="40" t="s">
        <v>60</v>
      </c>
      <c r="D454" s="41" t="s">
        <v>0</v>
      </c>
      <c r="E454" s="40" t="s">
        <v>33</v>
      </c>
      <c r="F454" s="40" t="s">
        <v>0</v>
      </c>
      <c r="G454" s="40" t="s">
        <v>250</v>
      </c>
      <c r="H454" s="53" t="s">
        <v>0</v>
      </c>
      <c r="I454" s="53" t="s">
        <v>0</v>
      </c>
      <c r="J454" s="53" t="s">
        <v>0</v>
      </c>
      <c r="K454" s="40">
        <v>245</v>
      </c>
      <c r="L454" s="40">
        <v>265</v>
      </c>
      <c r="M454" s="40">
        <v>235</v>
      </c>
      <c r="N454" s="40">
        <v>230</v>
      </c>
      <c r="O454" s="40">
        <v>225</v>
      </c>
      <c r="P454" s="40">
        <v>225</v>
      </c>
      <c r="Q454" s="40">
        <v>225</v>
      </c>
      <c r="R454" s="40">
        <v>225</v>
      </c>
      <c r="S454" s="99">
        <v>220</v>
      </c>
      <c r="T454" s="99">
        <v>220</v>
      </c>
      <c r="U454" s="99">
        <v>220</v>
      </c>
      <c r="V454" s="59">
        <v>220</v>
      </c>
      <c r="W454" s="202">
        <f>SUM(K454:V454)</f>
        <v>2755</v>
      </c>
    </row>
    <row r="455" spans="1:23" ht="244.5" customHeight="1" x14ac:dyDescent="0.25">
      <c r="A455" s="56" t="s">
        <v>117</v>
      </c>
      <c r="B455" s="52" t="s">
        <v>615</v>
      </c>
      <c r="C455" s="40" t="s">
        <v>118</v>
      </c>
      <c r="D455" s="41" t="s">
        <v>0</v>
      </c>
      <c r="E455" s="40" t="s">
        <v>670</v>
      </c>
      <c r="F455" s="40" t="s">
        <v>0</v>
      </c>
      <c r="G455" s="40" t="s">
        <v>251</v>
      </c>
      <c r="H455" s="53" t="s">
        <v>0</v>
      </c>
      <c r="I455" s="53" t="s">
        <v>0</v>
      </c>
      <c r="J455" s="53" t="s">
        <v>0</v>
      </c>
      <c r="K455" s="40">
        <v>36.1</v>
      </c>
      <c r="L455" s="40">
        <v>47.7</v>
      </c>
      <c r="M455" s="40">
        <v>35.700000000000003</v>
      </c>
      <c r="N455" s="40">
        <v>35.5</v>
      </c>
      <c r="O455" s="40">
        <v>35.299999999999997</v>
      </c>
      <c r="P455" s="40">
        <v>35.1</v>
      </c>
      <c r="Q455" s="40">
        <v>34.799999999999997</v>
      </c>
      <c r="R455" s="40">
        <v>34.5</v>
      </c>
      <c r="S455" s="40">
        <v>34.5</v>
      </c>
      <c r="T455" s="40">
        <v>34.5</v>
      </c>
      <c r="U455" s="40">
        <v>34.5</v>
      </c>
      <c r="V455" s="59">
        <v>34.5</v>
      </c>
      <c r="W455" s="178" t="s">
        <v>0</v>
      </c>
    </row>
    <row r="456" spans="1:23" ht="85.5" customHeight="1" x14ac:dyDescent="0.25">
      <c r="A456" s="112" t="s">
        <v>94</v>
      </c>
      <c r="B456" s="52" t="s">
        <v>362</v>
      </c>
      <c r="C456" s="40" t="s">
        <v>0</v>
      </c>
      <c r="D456" s="41">
        <v>1</v>
      </c>
      <c r="E456" s="40" t="s">
        <v>0</v>
      </c>
      <c r="F456" s="127" t="s">
        <v>745</v>
      </c>
      <c r="G456" s="40" t="s">
        <v>250</v>
      </c>
      <c r="H456" s="53" t="s">
        <v>0</v>
      </c>
      <c r="I456" s="53" t="s">
        <v>0</v>
      </c>
      <c r="J456" s="53" t="s">
        <v>0</v>
      </c>
      <c r="K456" s="53" t="s">
        <v>0</v>
      </c>
      <c r="L456" s="53" t="s">
        <v>0</v>
      </c>
      <c r="M456" s="53" t="s">
        <v>0</v>
      </c>
      <c r="N456" s="53" t="s">
        <v>0</v>
      </c>
      <c r="O456" s="53" t="s">
        <v>0</v>
      </c>
      <c r="P456" s="53" t="s">
        <v>0</v>
      </c>
      <c r="Q456" s="53" t="s">
        <v>0</v>
      </c>
      <c r="R456" s="53" t="s">
        <v>0</v>
      </c>
      <c r="S456" s="53" t="s">
        <v>0</v>
      </c>
      <c r="T456" s="53" t="s">
        <v>0</v>
      </c>
      <c r="U456" s="53" t="s">
        <v>0</v>
      </c>
      <c r="V456" s="59" t="s">
        <v>0</v>
      </c>
      <c r="W456" s="172" t="s">
        <v>0</v>
      </c>
    </row>
    <row r="457" spans="1:23" ht="18.75" customHeight="1" x14ac:dyDescent="0.25">
      <c r="A457" s="129"/>
      <c r="B457" s="52" t="s">
        <v>29</v>
      </c>
      <c r="C457" s="40" t="s">
        <v>2</v>
      </c>
      <c r="D457" s="41" t="s">
        <v>0</v>
      </c>
      <c r="E457" s="53" t="s">
        <v>0</v>
      </c>
      <c r="F457" s="40" t="s">
        <v>0</v>
      </c>
      <c r="G457" s="53" t="s">
        <v>0</v>
      </c>
      <c r="H457" s="53" t="s">
        <v>0</v>
      </c>
      <c r="I457" s="53" t="s">
        <v>0</v>
      </c>
      <c r="J457" s="53" t="s">
        <v>0</v>
      </c>
      <c r="K457" s="54" t="s">
        <v>59</v>
      </c>
      <c r="L457" s="54" t="s">
        <v>59</v>
      </c>
      <c r="M457" s="54" t="s">
        <v>59</v>
      </c>
      <c r="N457" s="54" t="s">
        <v>59</v>
      </c>
      <c r="O457" s="54" t="s">
        <v>59</v>
      </c>
      <c r="P457" s="54" t="s">
        <v>59</v>
      </c>
      <c r="Q457" s="54" t="s">
        <v>59</v>
      </c>
      <c r="R457" s="54" t="s">
        <v>59</v>
      </c>
      <c r="S457" s="54" t="s">
        <v>59</v>
      </c>
      <c r="T457" s="54" t="s">
        <v>59</v>
      </c>
      <c r="U457" s="54" t="s">
        <v>59</v>
      </c>
      <c r="V457" s="54" t="s">
        <v>59</v>
      </c>
      <c r="W457" s="204" t="s">
        <v>59</v>
      </c>
    </row>
    <row r="458" spans="1:23" ht="58.5" customHeight="1" x14ac:dyDescent="0.25">
      <c r="A458" s="56" t="s">
        <v>189</v>
      </c>
      <c r="B458" s="52" t="s">
        <v>616</v>
      </c>
      <c r="C458" s="40" t="s">
        <v>53</v>
      </c>
      <c r="D458" s="41" t="s">
        <v>0</v>
      </c>
      <c r="E458" s="40" t="s">
        <v>33</v>
      </c>
      <c r="F458" s="40" t="s">
        <v>0</v>
      </c>
      <c r="G458" s="40" t="s">
        <v>250</v>
      </c>
      <c r="H458" s="53" t="s">
        <v>0</v>
      </c>
      <c r="I458" s="53" t="s">
        <v>0</v>
      </c>
      <c r="J458" s="53" t="s">
        <v>0</v>
      </c>
      <c r="K458" s="53" t="s">
        <v>0</v>
      </c>
      <c r="L458" s="53" t="s">
        <v>0</v>
      </c>
      <c r="M458" s="40">
        <v>3610</v>
      </c>
      <c r="N458" s="40">
        <v>3600</v>
      </c>
      <c r="O458" s="40">
        <v>3560</v>
      </c>
      <c r="P458" s="40">
        <v>3570</v>
      </c>
      <c r="Q458" s="40">
        <v>3550</v>
      </c>
      <c r="R458" s="40">
        <v>3550</v>
      </c>
      <c r="S458" s="99">
        <v>3300</v>
      </c>
      <c r="T458" s="99">
        <v>3000</v>
      </c>
      <c r="U458" s="99">
        <v>3000</v>
      </c>
      <c r="V458" s="59">
        <v>3500</v>
      </c>
      <c r="W458" s="202">
        <f>SUM(K458:V458)</f>
        <v>34240</v>
      </c>
    </row>
    <row r="459" spans="1:23" ht="101.25" customHeight="1" x14ac:dyDescent="0.25">
      <c r="A459" s="56" t="s">
        <v>190</v>
      </c>
      <c r="B459" s="52" t="s">
        <v>363</v>
      </c>
      <c r="C459" s="40" t="s">
        <v>119</v>
      </c>
      <c r="D459" s="41" t="s">
        <v>0</v>
      </c>
      <c r="E459" s="40" t="s">
        <v>33</v>
      </c>
      <c r="F459" s="40" t="s">
        <v>0</v>
      </c>
      <c r="G459" s="40" t="s">
        <v>250</v>
      </c>
      <c r="H459" s="53" t="s">
        <v>0</v>
      </c>
      <c r="I459" s="53" t="s">
        <v>0</v>
      </c>
      <c r="J459" s="53" t="s">
        <v>0</v>
      </c>
      <c r="K459" s="53" t="s">
        <v>0</v>
      </c>
      <c r="L459" s="53" t="s">
        <v>0</v>
      </c>
      <c r="M459" s="40">
        <v>39</v>
      </c>
      <c r="N459" s="40">
        <v>43</v>
      </c>
      <c r="O459" s="40">
        <v>141.30000000000001</v>
      </c>
      <c r="P459" s="40">
        <v>142</v>
      </c>
      <c r="Q459" s="40">
        <v>142.30000000000001</v>
      </c>
      <c r="R459" s="40">
        <v>142.5</v>
      </c>
      <c r="S459" s="40">
        <v>142.5</v>
      </c>
      <c r="T459" s="40">
        <v>142.5</v>
      </c>
      <c r="U459" s="40">
        <v>142.5</v>
      </c>
      <c r="V459" s="59">
        <v>150.5</v>
      </c>
      <c r="W459" s="185">
        <f>SUM(K459:V459)</f>
        <v>1228.0999999999999</v>
      </c>
    </row>
    <row r="460" spans="1:23" ht="89.25" customHeight="1" x14ac:dyDescent="0.25">
      <c r="A460" s="56" t="s">
        <v>191</v>
      </c>
      <c r="B460" s="52" t="s">
        <v>364</v>
      </c>
      <c r="C460" s="40" t="s">
        <v>27</v>
      </c>
      <c r="D460" s="41" t="s">
        <v>0</v>
      </c>
      <c r="E460" s="40" t="s">
        <v>671</v>
      </c>
      <c r="F460" s="40" t="s">
        <v>0</v>
      </c>
      <c r="G460" s="40" t="s">
        <v>252</v>
      </c>
      <c r="H460" s="53" t="s">
        <v>0</v>
      </c>
      <c r="I460" s="53" t="s">
        <v>0</v>
      </c>
      <c r="J460" s="53" t="s">
        <v>0</v>
      </c>
      <c r="K460" s="53" t="s">
        <v>0</v>
      </c>
      <c r="L460" s="53" t="s">
        <v>0</v>
      </c>
      <c r="M460" s="40">
        <v>72</v>
      </c>
      <c r="N460" s="40">
        <v>78</v>
      </c>
      <c r="O460" s="40">
        <v>85</v>
      </c>
      <c r="P460" s="40">
        <v>91</v>
      </c>
      <c r="Q460" s="40">
        <v>98</v>
      </c>
      <c r="R460" s="40">
        <v>98</v>
      </c>
      <c r="S460" s="99">
        <v>98</v>
      </c>
      <c r="T460" s="99">
        <v>98</v>
      </c>
      <c r="U460" s="99">
        <v>98</v>
      </c>
      <c r="V460" s="59">
        <v>98</v>
      </c>
      <c r="W460" s="172" t="s">
        <v>0</v>
      </c>
    </row>
    <row r="461" spans="1:23" ht="51" x14ac:dyDescent="0.25">
      <c r="A461" s="56" t="s">
        <v>95</v>
      </c>
      <c r="B461" s="52" t="s">
        <v>365</v>
      </c>
      <c r="C461" s="40" t="s">
        <v>0</v>
      </c>
      <c r="D461" s="41">
        <v>1</v>
      </c>
      <c r="E461" s="40" t="s">
        <v>0</v>
      </c>
      <c r="F461" s="127" t="s">
        <v>743</v>
      </c>
      <c r="G461" s="40" t="s">
        <v>250</v>
      </c>
      <c r="H461" s="53" t="s">
        <v>0</v>
      </c>
      <c r="I461" s="53" t="s">
        <v>0</v>
      </c>
      <c r="J461" s="53" t="s">
        <v>0</v>
      </c>
      <c r="K461" s="53" t="s">
        <v>0</v>
      </c>
      <c r="L461" s="53" t="s">
        <v>0</v>
      </c>
      <c r="M461" s="53" t="s">
        <v>0</v>
      </c>
      <c r="N461" s="53" t="s">
        <v>0</v>
      </c>
      <c r="O461" s="53" t="s">
        <v>0</v>
      </c>
      <c r="P461" s="53" t="s">
        <v>0</v>
      </c>
      <c r="Q461" s="53" t="s">
        <v>0</v>
      </c>
      <c r="R461" s="53" t="s">
        <v>0</v>
      </c>
      <c r="S461" s="53" t="s">
        <v>0</v>
      </c>
      <c r="T461" s="53" t="s">
        <v>0</v>
      </c>
      <c r="U461" s="53" t="s">
        <v>0</v>
      </c>
      <c r="V461" s="59" t="s">
        <v>0</v>
      </c>
      <c r="W461" s="172" t="s">
        <v>0</v>
      </c>
    </row>
    <row r="462" spans="1:23" ht="19.5" customHeight="1" x14ac:dyDescent="0.25">
      <c r="A462" s="56"/>
      <c r="B462" s="52" t="s">
        <v>29</v>
      </c>
      <c r="C462" s="40" t="s">
        <v>2</v>
      </c>
      <c r="D462" s="41" t="s">
        <v>0</v>
      </c>
      <c r="E462" s="53" t="s">
        <v>0</v>
      </c>
      <c r="F462" s="40" t="s">
        <v>0</v>
      </c>
      <c r="G462" s="53" t="s">
        <v>0</v>
      </c>
      <c r="H462" s="53" t="s">
        <v>0</v>
      </c>
      <c r="I462" s="53" t="s">
        <v>0</v>
      </c>
      <c r="J462" s="53" t="s">
        <v>0</v>
      </c>
      <c r="K462" s="54" t="s">
        <v>59</v>
      </c>
      <c r="L462" s="54" t="s">
        <v>59</v>
      </c>
      <c r="M462" s="54" t="s">
        <v>59</v>
      </c>
      <c r="N462" s="54" t="s">
        <v>59</v>
      </c>
      <c r="O462" s="54" t="s">
        <v>59</v>
      </c>
      <c r="P462" s="54" t="s">
        <v>59</v>
      </c>
      <c r="Q462" s="54" t="s">
        <v>59</v>
      </c>
      <c r="R462" s="54" t="s">
        <v>59</v>
      </c>
      <c r="S462" s="54" t="s">
        <v>59</v>
      </c>
      <c r="T462" s="54" t="s">
        <v>59</v>
      </c>
      <c r="U462" s="54" t="s">
        <v>59</v>
      </c>
      <c r="V462" s="54" t="s">
        <v>59</v>
      </c>
      <c r="W462" s="204" t="s">
        <v>59</v>
      </c>
    </row>
    <row r="463" spans="1:23" ht="56.25" customHeight="1" x14ac:dyDescent="0.25">
      <c r="A463" s="56" t="s">
        <v>192</v>
      </c>
      <c r="B463" s="39" t="s">
        <v>593</v>
      </c>
      <c r="C463" s="40" t="s">
        <v>53</v>
      </c>
      <c r="D463" s="41"/>
      <c r="E463" s="40" t="s">
        <v>33</v>
      </c>
      <c r="F463" s="127" t="s">
        <v>743</v>
      </c>
      <c r="G463" s="40" t="s">
        <v>250</v>
      </c>
      <c r="H463" s="53" t="s">
        <v>0</v>
      </c>
      <c r="I463" s="53" t="s">
        <v>0</v>
      </c>
      <c r="J463" s="53" t="s">
        <v>0</v>
      </c>
      <c r="K463" s="99">
        <v>4</v>
      </c>
      <c r="L463" s="99">
        <v>5</v>
      </c>
      <c r="M463" s="99">
        <v>4</v>
      </c>
      <c r="N463" s="99">
        <v>4</v>
      </c>
      <c r="O463" s="99">
        <v>4</v>
      </c>
      <c r="P463" s="99">
        <v>4</v>
      </c>
      <c r="Q463" s="99">
        <v>4</v>
      </c>
      <c r="R463" s="99">
        <v>4</v>
      </c>
      <c r="S463" s="99">
        <v>4</v>
      </c>
      <c r="T463" s="99">
        <v>4</v>
      </c>
      <c r="U463" s="99">
        <v>4</v>
      </c>
      <c r="V463" s="59">
        <v>4</v>
      </c>
      <c r="W463" s="212">
        <f>SUM(K463:V463)</f>
        <v>49</v>
      </c>
    </row>
    <row r="464" spans="1:23" ht="80.25" customHeight="1" x14ac:dyDescent="0.25">
      <c r="A464" s="112" t="s">
        <v>96</v>
      </c>
      <c r="B464" s="52" t="s">
        <v>366</v>
      </c>
      <c r="C464" s="40" t="s">
        <v>0</v>
      </c>
      <c r="D464" s="41">
        <v>1</v>
      </c>
      <c r="E464" s="40" t="s">
        <v>0</v>
      </c>
      <c r="F464" s="127" t="s">
        <v>743</v>
      </c>
      <c r="G464" s="40" t="s">
        <v>250</v>
      </c>
      <c r="H464" s="53" t="s">
        <v>0</v>
      </c>
      <c r="I464" s="53" t="s">
        <v>0</v>
      </c>
      <c r="J464" s="53" t="s">
        <v>0</v>
      </c>
      <c r="K464" s="53" t="s">
        <v>0</v>
      </c>
      <c r="L464" s="53" t="s">
        <v>0</v>
      </c>
      <c r="M464" s="53" t="s">
        <v>0</v>
      </c>
      <c r="N464" s="53" t="s">
        <v>0</v>
      </c>
      <c r="O464" s="53" t="s">
        <v>0</v>
      </c>
      <c r="P464" s="53" t="s">
        <v>0</v>
      </c>
      <c r="Q464" s="53" t="s">
        <v>0</v>
      </c>
      <c r="R464" s="53" t="s">
        <v>0</v>
      </c>
      <c r="S464" s="53" t="s">
        <v>0</v>
      </c>
      <c r="T464" s="53" t="s">
        <v>0</v>
      </c>
      <c r="U464" s="53" t="s">
        <v>0</v>
      </c>
      <c r="V464" s="59" t="s">
        <v>0</v>
      </c>
      <c r="W464" s="172" t="s">
        <v>0</v>
      </c>
    </row>
    <row r="465" spans="1:23" ht="15" customHeight="1" x14ac:dyDescent="0.25">
      <c r="A465" s="56"/>
      <c r="B465" s="52" t="s">
        <v>29</v>
      </c>
      <c r="C465" s="40" t="s">
        <v>2</v>
      </c>
      <c r="D465" s="41" t="s">
        <v>0</v>
      </c>
      <c r="E465" s="53" t="s">
        <v>0</v>
      </c>
      <c r="F465" s="40" t="s">
        <v>0</v>
      </c>
      <c r="G465" s="53" t="s">
        <v>0</v>
      </c>
      <c r="H465" s="53" t="s">
        <v>0</v>
      </c>
      <c r="I465" s="53" t="s">
        <v>0</v>
      </c>
      <c r="J465" s="53" t="s">
        <v>0</v>
      </c>
      <c r="K465" s="54" t="s">
        <v>59</v>
      </c>
      <c r="L465" s="54" t="s">
        <v>59</v>
      </c>
      <c r="M465" s="54" t="s">
        <v>59</v>
      </c>
      <c r="N465" s="54" t="s">
        <v>59</v>
      </c>
      <c r="O465" s="54" t="s">
        <v>59</v>
      </c>
      <c r="P465" s="54" t="s">
        <v>59</v>
      </c>
      <c r="Q465" s="54" t="s">
        <v>59</v>
      </c>
      <c r="R465" s="54" t="s">
        <v>59</v>
      </c>
      <c r="S465" s="54" t="s">
        <v>59</v>
      </c>
      <c r="T465" s="54" t="s">
        <v>59</v>
      </c>
      <c r="U465" s="54" t="s">
        <v>59</v>
      </c>
      <c r="V465" s="54" t="s">
        <v>59</v>
      </c>
      <c r="W465" s="204" t="s">
        <v>59</v>
      </c>
    </row>
    <row r="466" spans="1:23" ht="68.25" customHeight="1" x14ac:dyDescent="0.25">
      <c r="A466" s="56" t="s">
        <v>193</v>
      </c>
      <c r="B466" s="39" t="s">
        <v>367</v>
      </c>
      <c r="C466" s="40" t="s">
        <v>53</v>
      </c>
      <c r="D466" s="41"/>
      <c r="E466" s="40" t="s">
        <v>33</v>
      </c>
      <c r="F466" s="127" t="s">
        <v>743</v>
      </c>
      <c r="G466" s="40" t="s">
        <v>250</v>
      </c>
      <c r="H466" s="53" t="s">
        <v>0</v>
      </c>
      <c r="I466" s="53" t="s">
        <v>0</v>
      </c>
      <c r="J466" s="53" t="s">
        <v>0</v>
      </c>
      <c r="K466" s="54">
        <v>1</v>
      </c>
      <c r="L466" s="99">
        <v>1</v>
      </c>
      <c r="M466" s="99">
        <v>1</v>
      </c>
      <c r="N466" s="99">
        <v>1</v>
      </c>
      <c r="O466" s="99">
        <v>1</v>
      </c>
      <c r="P466" s="99">
        <v>1</v>
      </c>
      <c r="Q466" s="99">
        <v>1</v>
      </c>
      <c r="R466" s="99">
        <v>1</v>
      </c>
      <c r="S466" s="99">
        <v>1</v>
      </c>
      <c r="T466" s="99">
        <v>1</v>
      </c>
      <c r="U466" s="99">
        <v>1</v>
      </c>
      <c r="V466" s="59">
        <v>1</v>
      </c>
      <c r="W466" s="212">
        <f>SUM(K466:V466)</f>
        <v>12</v>
      </c>
    </row>
    <row r="467" spans="1:23" ht="63.75" x14ac:dyDescent="0.25">
      <c r="A467" s="56" t="s">
        <v>194</v>
      </c>
      <c r="B467" s="39" t="s">
        <v>432</v>
      </c>
      <c r="C467" s="40" t="s">
        <v>53</v>
      </c>
      <c r="D467" s="41"/>
      <c r="E467" s="40" t="s">
        <v>33</v>
      </c>
      <c r="F467" s="40" t="s">
        <v>0</v>
      </c>
      <c r="G467" s="40" t="s">
        <v>250</v>
      </c>
      <c r="H467" s="53" t="s">
        <v>0</v>
      </c>
      <c r="I467" s="53" t="s">
        <v>0</v>
      </c>
      <c r="J467" s="53" t="s">
        <v>0</v>
      </c>
      <c r="K467" s="54">
        <v>3</v>
      </c>
      <c r="L467" s="99">
        <v>2</v>
      </c>
      <c r="M467" s="99">
        <v>5</v>
      </c>
      <c r="N467" s="99">
        <v>6</v>
      </c>
      <c r="O467" s="99">
        <v>6</v>
      </c>
      <c r="P467" s="99">
        <v>6</v>
      </c>
      <c r="Q467" s="99">
        <v>5</v>
      </c>
      <c r="R467" s="99">
        <v>5</v>
      </c>
      <c r="S467" s="99">
        <v>5</v>
      </c>
      <c r="T467" s="99">
        <v>5</v>
      </c>
      <c r="U467" s="99">
        <v>5</v>
      </c>
      <c r="V467" s="59">
        <v>5</v>
      </c>
      <c r="W467" s="212">
        <f>SUM(K467:V467)</f>
        <v>58</v>
      </c>
    </row>
    <row r="468" spans="1:23" ht="66.75" customHeight="1" x14ac:dyDescent="0.25">
      <c r="A468" s="112" t="s">
        <v>120</v>
      </c>
      <c r="B468" s="52" t="s">
        <v>368</v>
      </c>
      <c r="C468" s="40" t="s">
        <v>0</v>
      </c>
      <c r="D468" s="41">
        <v>1</v>
      </c>
      <c r="E468" s="53" t="s">
        <v>0</v>
      </c>
      <c r="F468" s="127" t="s">
        <v>743</v>
      </c>
      <c r="G468" s="40" t="s">
        <v>250</v>
      </c>
      <c r="H468" s="53" t="s">
        <v>0</v>
      </c>
      <c r="I468" s="53" t="s">
        <v>0</v>
      </c>
      <c r="J468" s="53" t="s">
        <v>0</v>
      </c>
      <c r="K468" s="53" t="s">
        <v>0</v>
      </c>
      <c r="L468" s="53" t="s">
        <v>0</v>
      </c>
      <c r="M468" s="53" t="s">
        <v>0</v>
      </c>
      <c r="N468" s="53" t="s">
        <v>0</v>
      </c>
      <c r="O468" s="53" t="s">
        <v>0</v>
      </c>
      <c r="P468" s="53" t="s">
        <v>0</v>
      </c>
      <c r="Q468" s="53" t="s">
        <v>0</v>
      </c>
      <c r="R468" s="53" t="s">
        <v>0</v>
      </c>
      <c r="S468" s="53" t="s">
        <v>0</v>
      </c>
      <c r="T468" s="53" t="s">
        <v>0</v>
      </c>
      <c r="U468" s="53" t="s">
        <v>0</v>
      </c>
      <c r="V468" s="59" t="s">
        <v>0</v>
      </c>
      <c r="W468" s="172" t="s">
        <v>0</v>
      </c>
    </row>
    <row r="469" spans="1:23" ht="16.5" customHeight="1" x14ac:dyDescent="0.25">
      <c r="A469" s="124"/>
      <c r="B469" s="52" t="s">
        <v>29</v>
      </c>
      <c r="C469" s="53" t="s">
        <v>2</v>
      </c>
      <c r="D469" s="41" t="s">
        <v>0</v>
      </c>
      <c r="E469" s="40" t="s">
        <v>0</v>
      </c>
      <c r="F469" s="40" t="s">
        <v>0</v>
      </c>
      <c r="G469" s="40" t="s">
        <v>0</v>
      </c>
      <c r="H469" s="53" t="s">
        <v>0</v>
      </c>
      <c r="I469" s="53" t="s">
        <v>0</v>
      </c>
      <c r="J469" s="53" t="s">
        <v>0</v>
      </c>
      <c r="K469" s="54" t="s">
        <v>59</v>
      </c>
      <c r="L469" s="54" t="s">
        <v>59</v>
      </c>
      <c r="M469" s="54" t="s">
        <v>59</v>
      </c>
      <c r="N469" s="54" t="s">
        <v>59</v>
      </c>
      <c r="O469" s="54" t="s">
        <v>59</v>
      </c>
      <c r="P469" s="54" t="s">
        <v>59</v>
      </c>
      <c r="Q469" s="54" t="s">
        <v>59</v>
      </c>
      <c r="R469" s="54" t="s">
        <v>59</v>
      </c>
      <c r="S469" s="54" t="s">
        <v>59</v>
      </c>
      <c r="T469" s="54" t="s">
        <v>59</v>
      </c>
      <c r="U469" s="54" t="s">
        <v>59</v>
      </c>
      <c r="V469" s="54" t="s">
        <v>59</v>
      </c>
      <c r="W469" s="204" t="s">
        <v>59</v>
      </c>
    </row>
    <row r="470" spans="1:23" ht="56.25" customHeight="1" x14ac:dyDescent="0.25">
      <c r="A470" s="56" t="s">
        <v>195</v>
      </c>
      <c r="B470" s="39" t="s">
        <v>369</v>
      </c>
      <c r="C470" s="53" t="s">
        <v>53</v>
      </c>
      <c r="D470" s="41"/>
      <c r="E470" s="40" t="s">
        <v>33</v>
      </c>
      <c r="F470" s="127" t="s">
        <v>743</v>
      </c>
      <c r="G470" s="40" t="s">
        <v>250</v>
      </c>
      <c r="H470" s="53" t="s">
        <v>0</v>
      </c>
      <c r="I470" s="53" t="s">
        <v>0</v>
      </c>
      <c r="J470" s="53" t="s">
        <v>0</v>
      </c>
      <c r="K470" s="99">
        <v>12</v>
      </c>
      <c r="L470" s="99">
        <v>12</v>
      </c>
      <c r="M470" s="99">
        <v>12</v>
      </c>
      <c r="N470" s="99">
        <v>12</v>
      </c>
      <c r="O470" s="99">
        <v>12</v>
      </c>
      <c r="P470" s="99">
        <v>12</v>
      </c>
      <c r="Q470" s="99">
        <v>12</v>
      </c>
      <c r="R470" s="99">
        <v>12</v>
      </c>
      <c r="S470" s="99">
        <v>12</v>
      </c>
      <c r="T470" s="99">
        <v>12</v>
      </c>
      <c r="U470" s="99">
        <v>12</v>
      </c>
      <c r="V470" s="59">
        <v>12</v>
      </c>
      <c r="W470" s="212">
        <f>SUM(K470:V470)</f>
        <v>144</v>
      </c>
    </row>
    <row r="471" spans="1:23" ht="53.25" customHeight="1" x14ac:dyDescent="0.25">
      <c r="A471" s="233" t="s">
        <v>121</v>
      </c>
      <c r="B471" s="52" t="s">
        <v>370</v>
      </c>
      <c r="C471" s="40" t="s">
        <v>0</v>
      </c>
      <c r="D471" s="41">
        <v>1</v>
      </c>
      <c r="E471" s="53" t="s">
        <v>0</v>
      </c>
      <c r="F471" s="127" t="s">
        <v>743</v>
      </c>
      <c r="G471" s="40" t="s">
        <v>523</v>
      </c>
      <c r="H471" s="53" t="s">
        <v>0</v>
      </c>
      <c r="I471" s="53" t="s">
        <v>0</v>
      </c>
      <c r="J471" s="53" t="s">
        <v>0</v>
      </c>
      <c r="K471" s="53" t="s">
        <v>0</v>
      </c>
      <c r="L471" s="53" t="s">
        <v>0</v>
      </c>
      <c r="M471" s="53" t="s">
        <v>0</v>
      </c>
      <c r="N471" s="53" t="s">
        <v>0</v>
      </c>
      <c r="O471" s="53" t="s">
        <v>0</v>
      </c>
      <c r="P471" s="53" t="s">
        <v>0</v>
      </c>
      <c r="Q471" s="53" t="s">
        <v>0</v>
      </c>
      <c r="R471" s="53" t="s">
        <v>0</v>
      </c>
      <c r="S471" s="53" t="s">
        <v>0</v>
      </c>
      <c r="T471" s="53" t="s">
        <v>0</v>
      </c>
      <c r="U471" s="53" t="s">
        <v>0</v>
      </c>
      <c r="V471" s="59" t="s">
        <v>0</v>
      </c>
      <c r="W471" s="172" t="s">
        <v>0</v>
      </c>
    </row>
    <row r="472" spans="1:23" x14ac:dyDescent="0.25">
      <c r="A472" s="234"/>
      <c r="B472" s="52" t="s">
        <v>29</v>
      </c>
      <c r="C472" s="53" t="s">
        <v>2</v>
      </c>
      <c r="D472" s="41" t="s">
        <v>0</v>
      </c>
      <c r="E472" s="40" t="s">
        <v>0</v>
      </c>
      <c r="F472" s="40" t="s">
        <v>0</v>
      </c>
      <c r="G472" s="40" t="s">
        <v>0</v>
      </c>
      <c r="H472" s="53" t="s">
        <v>0</v>
      </c>
      <c r="I472" s="53" t="s">
        <v>0</v>
      </c>
      <c r="J472" s="53" t="s">
        <v>0</v>
      </c>
      <c r="K472" s="53" t="s">
        <v>0</v>
      </c>
      <c r="L472" s="53" t="s">
        <v>0</v>
      </c>
      <c r="M472" s="53" t="s">
        <v>0</v>
      </c>
      <c r="N472" s="53" t="s">
        <v>0</v>
      </c>
      <c r="O472" s="53" t="s">
        <v>0</v>
      </c>
      <c r="P472" s="53" t="s">
        <v>0</v>
      </c>
      <c r="Q472" s="53" t="s">
        <v>0</v>
      </c>
      <c r="R472" s="53" t="s">
        <v>0</v>
      </c>
      <c r="S472" s="53" t="s">
        <v>0</v>
      </c>
      <c r="T472" s="53" t="s">
        <v>0</v>
      </c>
      <c r="U472" s="53" t="s">
        <v>0</v>
      </c>
      <c r="V472" s="59" t="s">
        <v>0</v>
      </c>
      <c r="W472" s="172" t="s">
        <v>0</v>
      </c>
    </row>
    <row r="473" spans="1:23" ht="26.25" customHeight="1" x14ac:dyDescent="0.25">
      <c r="A473" s="235"/>
      <c r="B473" s="52" t="s">
        <v>71</v>
      </c>
      <c r="C473" s="53" t="s">
        <v>2</v>
      </c>
      <c r="D473" s="41" t="s">
        <v>0</v>
      </c>
      <c r="E473" s="40" t="s">
        <v>0</v>
      </c>
      <c r="F473" s="40" t="s">
        <v>0</v>
      </c>
      <c r="G473" s="40" t="s">
        <v>0</v>
      </c>
      <c r="H473" s="53" t="s">
        <v>0</v>
      </c>
      <c r="I473" s="53" t="s">
        <v>0</v>
      </c>
      <c r="J473" s="53" t="s">
        <v>0</v>
      </c>
      <c r="K473" s="71">
        <v>50000</v>
      </c>
      <c r="L473" s="71">
        <v>50000</v>
      </c>
      <c r="M473" s="71">
        <v>50000</v>
      </c>
      <c r="N473" s="71">
        <v>50000</v>
      </c>
      <c r="O473" s="71">
        <v>59740.7</v>
      </c>
      <c r="P473" s="71">
        <v>98500</v>
      </c>
      <c r="Q473" s="71">
        <v>132501</v>
      </c>
      <c r="R473" s="71">
        <v>146675.4</v>
      </c>
      <c r="S473" s="53">
        <v>146336.79999999999</v>
      </c>
      <c r="T473" s="53">
        <v>152190.29999999999</v>
      </c>
      <c r="U473" s="53">
        <v>158277.9</v>
      </c>
      <c r="V473" s="53">
        <v>158277.9</v>
      </c>
      <c r="W473" s="199">
        <f>SUM(K473:V473)</f>
        <v>1252499.9999999998</v>
      </c>
    </row>
    <row r="474" spans="1:23" ht="65.25" customHeight="1" x14ac:dyDescent="0.25">
      <c r="A474" s="56" t="s">
        <v>196</v>
      </c>
      <c r="B474" s="39" t="s">
        <v>371</v>
      </c>
      <c r="C474" s="53" t="s">
        <v>53</v>
      </c>
      <c r="D474" s="41">
        <v>1</v>
      </c>
      <c r="E474" s="40" t="s">
        <v>33</v>
      </c>
      <c r="F474" s="127" t="s">
        <v>743</v>
      </c>
      <c r="G474" s="40" t="s">
        <v>523</v>
      </c>
      <c r="H474" s="53" t="s">
        <v>0</v>
      </c>
      <c r="I474" s="53" t="s">
        <v>0</v>
      </c>
      <c r="J474" s="53" t="s">
        <v>0</v>
      </c>
      <c r="K474" s="66">
        <v>103</v>
      </c>
      <c r="L474" s="66">
        <v>125</v>
      </c>
      <c r="M474" s="66">
        <v>130</v>
      </c>
      <c r="N474" s="66">
        <v>130</v>
      </c>
      <c r="O474" s="66">
        <v>130</v>
      </c>
      <c r="P474" s="66">
        <v>130</v>
      </c>
      <c r="Q474" s="66">
        <v>130</v>
      </c>
      <c r="R474" s="66">
        <v>130</v>
      </c>
      <c r="S474" s="66">
        <v>135</v>
      </c>
      <c r="T474" s="66">
        <v>140</v>
      </c>
      <c r="U474" s="66">
        <v>145</v>
      </c>
      <c r="V474" s="59">
        <v>150</v>
      </c>
      <c r="W474" s="199">
        <f>SUM(K474:V474)</f>
        <v>1578</v>
      </c>
    </row>
    <row r="475" spans="1:23" ht="67.5" customHeight="1" x14ac:dyDescent="0.25">
      <c r="A475" s="233" t="s">
        <v>122</v>
      </c>
      <c r="B475" s="52" t="s">
        <v>372</v>
      </c>
      <c r="C475" s="40" t="s">
        <v>0</v>
      </c>
      <c r="D475" s="41">
        <v>1</v>
      </c>
      <c r="E475" s="53" t="s">
        <v>0</v>
      </c>
      <c r="F475" s="40" t="s">
        <v>640</v>
      </c>
      <c r="G475" s="40" t="s">
        <v>523</v>
      </c>
      <c r="H475" s="53" t="s">
        <v>0</v>
      </c>
      <c r="I475" s="53" t="s">
        <v>0</v>
      </c>
      <c r="J475" s="53" t="s">
        <v>0</v>
      </c>
      <c r="K475" s="53" t="s">
        <v>0</v>
      </c>
      <c r="L475" s="53" t="s">
        <v>0</v>
      </c>
      <c r="M475" s="53" t="s">
        <v>0</v>
      </c>
      <c r="N475" s="53" t="s">
        <v>0</v>
      </c>
      <c r="O475" s="53" t="s">
        <v>0</v>
      </c>
      <c r="P475" s="53" t="s">
        <v>0</v>
      </c>
      <c r="Q475" s="53" t="s">
        <v>0</v>
      </c>
      <c r="R475" s="53" t="s">
        <v>0</v>
      </c>
      <c r="S475" s="53" t="s">
        <v>0</v>
      </c>
      <c r="T475" s="53" t="s">
        <v>0</v>
      </c>
      <c r="U475" s="53" t="s">
        <v>0</v>
      </c>
      <c r="V475" s="59" t="s">
        <v>0</v>
      </c>
      <c r="W475" s="172" t="s">
        <v>0</v>
      </c>
    </row>
    <row r="476" spans="1:23" x14ac:dyDescent="0.25">
      <c r="A476" s="234"/>
      <c r="B476" s="52" t="s">
        <v>29</v>
      </c>
      <c r="C476" s="40" t="s">
        <v>2</v>
      </c>
      <c r="D476" s="41" t="s">
        <v>0</v>
      </c>
      <c r="E476" s="53" t="s">
        <v>0</v>
      </c>
      <c r="F476" s="40" t="s">
        <v>0</v>
      </c>
      <c r="G476" s="53" t="s">
        <v>0</v>
      </c>
      <c r="H476" s="53" t="s">
        <v>0</v>
      </c>
      <c r="I476" s="53" t="s">
        <v>0</v>
      </c>
      <c r="J476" s="53" t="s">
        <v>0</v>
      </c>
      <c r="K476" s="54" t="s">
        <v>59</v>
      </c>
      <c r="L476" s="54" t="s">
        <v>59</v>
      </c>
      <c r="M476" s="54" t="s">
        <v>59</v>
      </c>
      <c r="N476" s="54" t="s">
        <v>59</v>
      </c>
      <c r="O476" s="54" t="s">
        <v>59</v>
      </c>
      <c r="P476" s="54" t="s">
        <v>59</v>
      </c>
      <c r="Q476" s="54" t="s">
        <v>59</v>
      </c>
      <c r="R476" s="54" t="s">
        <v>59</v>
      </c>
      <c r="S476" s="54" t="s">
        <v>59</v>
      </c>
      <c r="T476" s="54" t="s">
        <v>59</v>
      </c>
      <c r="U476" s="54" t="s">
        <v>59</v>
      </c>
      <c r="V476" s="54" t="s">
        <v>59</v>
      </c>
      <c r="W476" s="204" t="s">
        <v>59</v>
      </c>
    </row>
    <row r="477" spans="1:23" x14ac:dyDescent="0.25">
      <c r="A477" s="234"/>
      <c r="B477" s="52" t="s">
        <v>70</v>
      </c>
      <c r="C477" s="40"/>
      <c r="D477" s="41"/>
      <c r="E477" s="53"/>
      <c r="F477" s="40"/>
      <c r="G477" s="53"/>
      <c r="H477" s="53" t="s">
        <v>0</v>
      </c>
      <c r="I477" s="53" t="s">
        <v>0</v>
      </c>
      <c r="J477" s="53"/>
      <c r="K477" s="53"/>
      <c r="L477" s="53"/>
      <c r="M477" s="53"/>
      <c r="N477" s="53"/>
      <c r="O477" s="53"/>
      <c r="P477" s="53"/>
      <c r="Q477" s="53"/>
      <c r="R477" s="53"/>
      <c r="S477" s="53"/>
      <c r="T477" s="53"/>
      <c r="U477" s="53"/>
      <c r="V477" s="54" t="s">
        <v>59</v>
      </c>
      <c r="W477" s="213"/>
    </row>
    <row r="478" spans="1:23" ht="27.75" customHeight="1" x14ac:dyDescent="0.25">
      <c r="A478" s="235"/>
      <c r="B478" s="52" t="s">
        <v>71</v>
      </c>
      <c r="C478" s="40" t="s">
        <v>2</v>
      </c>
      <c r="D478" s="41" t="s">
        <v>0</v>
      </c>
      <c r="E478" s="53" t="s">
        <v>0</v>
      </c>
      <c r="F478" s="40" t="s">
        <v>0</v>
      </c>
      <c r="G478" s="40" t="s">
        <v>0</v>
      </c>
      <c r="H478" s="53" t="s">
        <v>0</v>
      </c>
      <c r="I478" s="53" t="s">
        <v>0</v>
      </c>
      <c r="J478" s="53" t="s">
        <v>0</v>
      </c>
      <c r="K478" s="71">
        <v>528470</v>
      </c>
      <c r="L478" s="71">
        <v>132523</v>
      </c>
      <c r="M478" s="54" t="s">
        <v>59</v>
      </c>
      <c r="N478" s="54" t="s">
        <v>59</v>
      </c>
      <c r="O478" s="54" t="s">
        <v>59</v>
      </c>
      <c r="P478" s="54" t="s">
        <v>59</v>
      </c>
      <c r="Q478" s="54" t="s">
        <v>59</v>
      </c>
      <c r="R478" s="54" t="s">
        <v>59</v>
      </c>
      <c r="S478" s="54" t="s">
        <v>59</v>
      </c>
      <c r="T478" s="54" t="s">
        <v>59</v>
      </c>
      <c r="U478" s="54" t="s">
        <v>59</v>
      </c>
      <c r="V478" s="54" t="s">
        <v>59</v>
      </c>
      <c r="W478" s="199">
        <f>SUM(K478:V478)</f>
        <v>660993</v>
      </c>
    </row>
    <row r="479" spans="1:23" ht="111" customHeight="1" x14ac:dyDescent="0.25">
      <c r="A479" s="56" t="s">
        <v>197</v>
      </c>
      <c r="B479" s="39" t="s">
        <v>373</v>
      </c>
      <c r="C479" s="40" t="s">
        <v>27</v>
      </c>
      <c r="D479" s="41" t="s">
        <v>0</v>
      </c>
      <c r="E479" s="40" t="s">
        <v>672</v>
      </c>
      <c r="F479" s="40" t="s">
        <v>0</v>
      </c>
      <c r="G479" s="40" t="s">
        <v>0</v>
      </c>
      <c r="H479" s="53" t="s">
        <v>0</v>
      </c>
      <c r="I479" s="53" t="s">
        <v>0</v>
      </c>
      <c r="J479" s="53" t="s">
        <v>0</v>
      </c>
      <c r="K479" s="71">
        <v>60</v>
      </c>
      <c r="L479" s="71">
        <v>91</v>
      </c>
      <c r="M479" s="71" t="s">
        <v>0</v>
      </c>
      <c r="N479" s="71" t="s">
        <v>0</v>
      </c>
      <c r="O479" s="71" t="s">
        <v>0</v>
      </c>
      <c r="P479" s="71" t="s">
        <v>0</v>
      </c>
      <c r="Q479" s="71" t="s">
        <v>0</v>
      </c>
      <c r="R479" s="71" t="s">
        <v>0</v>
      </c>
      <c r="S479" s="40" t="s">
        <v>0</v>
      </c>
      <c r="T479" s="40" t="s">
        <v>0</v>
      </c>
      <c r="U479" s="40" t="s">
        <v>0</v>
      </c>
      <c r="V479" s="59" t="s">
        <v>0</v>
      </c>
      <c r="W479" s="206" t="s">
        <v>0</v>
      </c>
    </row>
    <row r="480" spans="1:23" ht="57" customHeight="1" x14ac:dyDescent="0.25">
      <c r="A480" s="112" t="s">
        <v>123</v>
      </c>
      <c r="B480" s="52" t="s">
        <v>594</v>
      </c>
      <c r="C480" s="40" t="s">
        <v>0</v>
      </c>
      <c r="D480" s="41">
        <v>1</v>
      </c>
      <c r="E480" s="53" t="s">
        <v>0</v>
      </c>
      <c r="F480" s="40" t="s">
        <v>743</v>
      </c>
      <c r="G480" s="40" t="s">
        <v>250</v>
      </c>
      <c r="H480" s="53" t="s">
        <v>0</v>
      </c>
      <c r="I480" s="53" t="s">
        <v>0</v>
      </c>
      <c r="J480" s="53" t="s">
        <v>0</v>
      </c>
      <c r="K480" s="71" t="s">
        <v>0</v>
      </c>
      <c r="L480" s="71" t="s">
        <v>0</v>
      </c>
      <c r="M480" s="71" t="s">
        <v>0</v>
      </c>
      <c r="N480" s="71" t="s">
        <v>0</v>
      </c>
      <c r="O480" s="71" t="s">
        <v>0</v>
      </c>
      <c r="P480" s="71" t="s">
        <v>0</v>
      </c>
      <c r="Q480" s="71" t="s">
        <v>0</v>
      </c>
      <c r="R480" s="71" t="s">
        <v>0</v>
      </c>
      <c r="S480" s="71" t="s">
        <v>0</v>
      </c>
      <c r="T480" s="71" t="s">
        <v>0</v>
      </c>
      <c r="U480" s="71" t="s">
        <v>0</v>
      </c>
      <c r="V480" s="59" t="s">
        <v>0</v>
      </c>
      <c r="W480" s="206" t="s">
        <v>0</v>
      </c>
    </row>
    <row r="481" spans="1:211" ht="15.75" customHeight="1" x14ac:dyDescent="0.25">
      <c r="A481" s="129"/>
      <c r="B481" s="52" t="s">
        <v>29</v>
      </c>
      <c r="C481" s="40" t="s">
        <v>2</v>
      </c>
      <c r="D481" s="41" t="s">
        <v>0</v>
      </c>
      <c r="E481" s="53" t="s">
        <v>0</v>
      </c>
      <c r="F481" s="40" t="s">
        <v>0</v>
      </c>
      <c r="G481" s="53" t="s">
        <v>0</v>
      </c>
      <c r="H481" s="53" t="s">
        <v>0</v>
      </c>
      <c r="I481" s="53" t="s">
        <v>0</v>
      </c>
      <c r="J481" s="53" t="s">
        <v>0</v>
      </c>
      <c r="K481" s="53" t="s">
        <v>0</v>
      </c>
      <c r="L481" s="53" t="s">
        <v>0</v>
      </c>
      <c r="M481" s="53" t="s">
        <v>0</v>
      </c>
      <c r="N481" s="53" t="s">
        <v>0</v>
      </c>
      <c r="O481" s="53" t="s">
        <v>0</v>
      </c>
      <c r="P481" s="53" t="s">
        <v>0</v>
      </c>
      <c r="Q481" s="53" t="s">
        <v>0</v>
      </c>
      <c r="R481" s="71" t="s">
        <v>0</v>
      </c>
      <c r="S481" s="53" t="s">
        <v>0</v>
      </c>
      <c r="T481" s="53" t="s">
        <v>0</v>
      </c>
      <c r="U481" s="53" t="s">
        <v>0</v>
      </c>
      <c r="V481" s="59" t="s">
        <v>0</v>
      </c>
      <c r="W481" s="172" t="s">
        <v>0</v>
      </c>
    </row>
    <row r="482" spans="1:211" s="9" customFormat="1" ht="51" x14ac:dyDescent="0.25">
      <c r="A482" s="179" t="s">
        <v>199</v>
      </c>
      <c r="B482" s="167" t="s">
        <v>374</v>
      </c>
      <c r="C482" s="40" t="s">
        <v>53</v>
      </c>
      <c r="D482" s="53" t="s">
        <v>0</v>
      </c>
      <c r="E482" s="40" t="s">
        <v>33</v>
      </c>
      <c r="F482" s="40" t="s">
        <v>743</v>
      </c>
      <c r="G482" s="40" t="s">
        <v>250</v>
      </c>
      <c r="H482" s="53" t="s">
        <v>0</v>
      </c>
      <c r="I482" s="53" t="s">
        <v>0</v>
      </c>
      <c r="J482" s="53" t="s">
        <v>0</v>
      </c>
      <c r="K482" s="53">
        <v>10</v>
      </c>
      <c r="L482" s="53">
        <v>23</v>
      </c>
      <c r="M482" s="53">
        <v>10</v>
      </c>
      <c r="N482" s="53">
        <v>10</v>
      </c>
      <c r="O482" s="53">
        <v>10</v>
      </c>
      <c r="P482" s="53">
        <v>10</v>
      </c>
      <c r="Q482" s="53">
        <v>10</v>
      </c>
      <c r="R482" s="53">
        <v>10</v>
      </c>
      <c r="S482" s="53">
        <v>10</v>
      </c>
      <c r="T482" s="53">
        <v>9</v>
      </c>
      <c r="U482" s="53">
        <v>8</v>
      </c>
      <c r="V482" s="59">
        <v>7</v>
      </c>
      <c r="W482" s="172">
        <f>SUM(K482:V482)</f>
        <v>127</v>
      </c>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row>
    <row r="483" spans="1:211" ht="54.75" customHeight="1" x14ac:dyDescent="0.25">
      <c r="A483" s="237" t="s">
        <v>124</v>
      </c>
      <c r="B483" s="85" t="s">
        <v>224</v>
      </c>
      <c r="C483" s="40" t="s">
        <v>0</v>
      </c>
      <c r="D483" s="41">
        <v>1</v>
      </c>
      <c r="E483" s="53" t="s">
        <v>0</v>
      </c>
      <c r="F483" s="40" t="s">
        <v>743</v>
      </c>
      <c r="G483" s="40" t="s">
        <v>250</v>
      </c>
      <c r="H483" s="53" t="s">
        <v>0</v>
      </c>
      <c r="I483" s="53" t="s">
        <v>0</v>
      </c>
      <c r="J483" s="53" t="s">
        <v>0</v>
      </c>
      <c r="K483" s="53" t="s">
        <v>0</v>
      </c>
      <c r="L483" s="53" t="s">
        <v>0</v>
      </c>
      <c r="M483" s="53" t="s">
        <v>0</v>
      </c>
      <c r="N483" s="53" t="s">
        <v>0</v>
      </c>
      <c r="O483" s="53" t="s">
        <v>0</v>
      </c>
      <c r="P483" s="53" t="s">
        <v>0</v>
      </c>
      <c r="Q483" s="53" t="s">
        <v>0</v>
      </c>
      <c r="R483" s="53" t="s">
        <v>0</v>
      </c>
      <c r="S483" s="53" t="s">
        <v>0</v>
      </c>
      <c r="T483" s="53" t="s">
        <v>0</v>
      </c>
      <c r="U483" s="53" t="s">
        <v>0</v>
      </c>
      <c r="V483" s="59" t="s">
        <v>0</v>
      </c>
      <c r="W483" s="213" t="s">
        <v>0</v>
      </c>
    </row>
    <row r="484" spans="1:211" ht="24" customHeight="1" x14ac:dyDescent="0.25">
      <c r="A484" s="238"/>
      <c r="B484" s="83" t="s">
        <v>29</v>
      </c>
      <c r="C484" s="40" t="s">
        <v>2</v>
      </c>
      <c r="D484" s="41" t="s">
        <v>0</v>
      </c>
      <c r="E484" s="40" t="s">
        <v>0</v>
      </c>
      <c r="F484" s="40" t="s">
        <v>0</v>
      </c>
      <c r="G484" s="40" t="s">
        <v>0</v>
      </c>
      <c r="H484" s="53" t="s">
        <v>0</v>
      </c>
      <c r="I484" s="53" t="s">
        <v>0</v>
      </c>
      <c r="J484" s="53" t="s">
        <v>0</v>
      </c>
      <c r="K484" s="53" t="s">
        <v>59</v>
      </c>
      <c r="L484" s="53" t="s">
        <v>59</v>
      </c>
      <c r="M484" s="53" t="s">
        <v>59</v>
      </c>
      <c r="N484" s="53" t="s">
        <v>59</v>
      </c>
      <c r="O484" s="53" t="s">
        <v>59</v>
      </c>
      <c r="P484" s="53" t="s">
        <v>59</v>
      </c>
      <c r="Q484" s="53" t="s">
        <v>59</v>
      </c>
      <c r="R484" s="53" t="s">
        <v>59</v>
      </c>
      <c r="S484" s="53" t="s">
        <v>59</v>
      </c>
      <c r="T484" s="53" t="s">
        <v>59</v>
      </c>
      <c r="U484" s="53" t="s">
        <v>59</v>
      </c>
      <c r="V484" s="53" t="s">
        <v>59</v>
      </c>
      <c r="W484" s="218" t="s">
        <v>59</v>
      </c>
    </row>
    <row r="485" spans="1:211" s="6" customFormat="1" ht="122.25" customHeight="1" x14ac:dyDescent="0.25">
      <c r="A485" s="194" t="s">
        <v>200</v>
      </c>
      <c r="B485" s="176" t="s">
        <v>364</v>
      </c>
      <c r="C485" s="170" t="s">
        <v>27</v>
      </c>
      <c r="D485" s="169" t="s">
        <v>0</v>
      </c>
      <c r="E485" s="170" t="s">
        <v>673</v>
      </c>
      <c r="F485" s="170" t="s">
        <v>0</v>
      </c>
      <c r="G485" s="170" t="s">
        <v>250</v>
      </c>
      <c r="H485" s="172" t="s">
        <v>0</v>
      </c>
      <c r="I485" s="172" t="s">
        <v>0</v>
      </c>
      <c r="J485" s="172" t="s">
        <v>0</v>
      </c>
      <c r="K485" s="172" t="s">
        <v>0</v>
      </c>
      <c r="L485" s="172" t="s">
        <v>0</v>
      </c>
      <c r="M485" s="172" t="s">
        <v>0</v>
      </c>
      <c r="N485" s="172" t="s">
        <v>0</v>
      </c>
      <c r="O485" s="172" t="s">
        <v>0</v>
      </c>
      <c r="P485" s="172" t="s">
        <v>0</v>
      </c>
      <c r="Q485" s="172" t="s">
        <v>0</v>
      </c>
      <c r="R485" s="172" t="s">
        <v>0</v>
      </c>
      <c r="S485" s="172" t="s">
        <v>0</v>
      </c>
      <c r="T485" s="172" t="s">
        <v>0</v>
      </c>
      <c r="U485" s="172" t="s">
        <v>0</v>
      </c>
      <c r="V485" s="178" t="s">
        <v>0</v>
      </c>
      <c r="W485" s="172" t="s">
        <v>0</v>
      </c>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c r="EZ485" s="5"/>
      <c r="FA485" s="5"/>
      <c r="FB485" s="5"/>
      <c r="FC485" s="5"/>
      <c r="FD485" s="5"/>
      <c r="FE485" s="5"/>
      <c r="FF485" s="5"/>
      <c r="FG485" s="5"/>
      <c r="FH485" s="5"/>
      <c r="FI485" s="5"/>
      <c r="FJ485" s="5"/>
      <c r="FK485" s="5"/>
      <c r="FL485" s="5"/>
      <c r="FM485" s="5"/>
      <c r="FN485" s="5"/>
      <c r="FO485" s="5"/>
      <c r="FP485" s="5"/>
      <c r="FQ485" s="5"/>
      <c r="FR485" s="5"/>
      <c r="FS485" s="5"/>
      <c r="FT485" s="5"/>
      <c r="FU485" s="5"/>
      <c r="FV485" s="5"/>
      <c r="FW485" s="5"/>
      <c r="FX485" s="5"/>
      <c r="FY485" s="5"/>
      <c r="FZ485" s="5"/>
      <c r="GA485" s="5"/>
      <c r="GB485" s="5"/>
      <c r="GC485" s="5"/>
      <c r="GD485" s="5"/>
      <c r="GE485" s="5"/>
      <c r="GF485" s="5"/>
      <c r="GG485" s="5"/>
      <c r="GH485" s="5"/>
      <c r="GI485" s="5"/>
      <c r="GJ485" s="5"/>
      <c r="GK485" s="5"/>
      <c r="GL485" s="5"/>
      <c r="GM485" s="5"/>
      <c r="GN485" s="5"/>
      <c r="GO485" s="5"/>
      <c r="GP485" s="5"/>
      <c r="GQ485" s="5"/>
      <c r="GR485" s="5"/>
      <c r="GS485" s="5"/>
      <c r="GT485" s="5"/>
      <c r="GU485" s="5"/>
      <c r="GV485" s="5"/>
      <c r="GW485" s="5"/>
      <c r="GX485" s="5"/>
      <c r="GY485" s="5"/>
      <c r="GZ485" s="5"/>
      <c r="HA485" s="5"/>
      <c r="HB485" s="5"/>
      <c r="HC485" s="5"/>
    </row>
    <row r="486" spans="1:211" ht="65.25" customHeight="1" x14ac:dyDescent="0.25">
      <c r="A486" s="56" t="s">
        <v>288</v>
      </c>
      <c r="B486" s="52" t="s">
        <v>433</v>
      </c>
      <c r="C486" s="41" t="s">
        <v>0</v>
      </c>
      <c r="D486" s="41" t="s">
        <v>0</v>
      </c>
      <c r="E486" s="41" t="s">
        <v>0</v>
      </c>
      <c r="F486" s="41" t="s">
        <v>0</v>
      </c>
      <c r="G486" s="40" t="s">
        <v>250</v>
      </c>
      <c r="H486" s="53" t="s">
        <v>0</v>
      </c>
      <c r="I486" s="53" t="s">
        <v>0</v>
      </c>
      <c r="J486" s="53" t="s">
        <v>0</v>
      </c>
      <c r="K486" s="53" t="s">
        <v>0</v>
      </c>
      <c r="L486" s="53" t="s">
        <v>0</v>
      </c>
      <c r="M486" s="53" t="s">
        <v>0</v>
      </c>
      <c r="N486" s="53" t="s">
        <v>0</v>
      </c>
      <c r="O486" s="53" t="s">
        <v>0</v>
      </c>
      <c r="P486" s="53" t="s">
        <v>0</v>
      </c>
      <c r="Q486" s="53" t="s">
        <v>0</v>
      </c>
      <c r="R486" s="53" t="s">
        <v>0</v>
      </c>
      <c r="S486" s="53" t="s">
        <v>0</v>
      </c>
      <c r="T486" s="53" t="s">
        <v>0</v>
      </c>
      <c r="U486" s="53" t="s">
        <v>0</v>
      </c>
      <c r="V486" s="59" t="s">
        <v>0</v>
      </c>
      <c r="W486" s="213" t="s">
        <v>0</v>
      </c>
    </row>
    <row r="487" spans="1:211" ht="66.75" customHeight="1" x14ac:dyDescent="0.25">
      <c r="A487" s="56" t="s">
        <v>289</v>
      </c>
      <c r="B487" s="52" t="s">
        <v>434</v>
      </c>
      <c r="C487" s="41" t="s">
        <v>0</v>
      </c>
      <c r="D487" s="41" t="s">
        <v>0</v>
      </c>
      <c r="E487" s="41" t="s">
        <v>0</v>
      </c>
      <c r="F487" s="41" t="s">
        <v>0</v>
      </c>
      <c r="G487" s="40" t="s">
        <v>250</v>
      </c>
      <c r="H487" s="53" t="s">
        <v>0</v>
      </c>
      <c r="I487" s="53" t="s">
        <v>0</v>
      </c>
      <c r="J487" s="53" t="s">
        <v>0</v>
      </c>
      <c r="K487" s="53" t="s">
        <v>0</v>
      </c>
      <c r="L487" s="53" t="s">
        <v>0</v>
      </c>
      <c r="M487" s="53" t="s">
        <v>0</v>
      </c>
      <c r="N487" s="53" t="s">
        <v>0</v>
      </c>
      <c r="O487" s="53" t="s">
        <v>0</v>
      </c>
      <c r="P487" s="53" t="s">
        <v>0</v>
      </c>
      <c r="Q487" s="53" t="s">
        <v>0</v>
      </c>
      <c r="R487" s="53" t="s">
        <v>0</v>
      </c>
      <c r="S487" s="53" t="s">
        <v>0</v>
      </c>
      <c r="T487" s="53" t="s">
        <v>0</v>
      </c>
      <c r="U487" s="53" t="s">
        <v>0</v>
      </c>
      <c r="V487" s="59" t="s">
        <v>0</v>
      </c>
      <c r="W487" s="213" t="s">
        <v>0</v>
      </c>
    </row>
    <row r="488" spans="1:211" ht="60" customHeight="1" x14ac:dyDescent="0.25">
      <c r="A488" s="56" t="s">
        <v>290</v>
      </c>
      <c r="B488" s="52" t="s">
        <v>435</v>
      </c>
      <c r="C488" s="41" t="s">
        <v>0</v>
      </c>
      <c r="D488" s="41" t="s">
        <v>0</v>
      </c>
      <c r="E488" s="41" t="s">
        <v>0</v>
      </c>
      <c r="F488" s="41" t="s">
        <v>0</v>
      </c>
      <c r="G488" s="40" t="s">
        <v>250</v>
      </c>
      <c r="H488" s="53" t="s">
        <v>0</v>
      </c>
      <c r="I488" s="53" t="s">
        <v>0</v>
      </c>
      <c r="J488" s="53" t="s">
        <v>0</v>
      </c>
      <c r="K488" s="53" t="s">
        <v>0</v>
      </c>
      <c r="L488" s="53" t="s">
        <v>0</v>
      </c>
      <c r="M488" s="53" t="s">
        <v>0</v>
      </c>
      <c r="N488" s="53" t="s">
        <v>0</v>
      </c>
      <c r="O488" s="53" t="s">
        <v>0</v>
      </c>
      <c r="P488" s="53" t="s">
        <v>0</v>
      </c>
      <c r="Q488" s="53" t="s">
        <v>0</v>
      </c>
      <c r="R488" s="53" t="s">
        <v>0</v>
      </c>
      <c r="S488" s="53" t="s">
        <v>0</v>
      </c>
      <c r="T488" s="53" t="s">
        <v>0</v>
      </c>
      <c r="U488" s="53" t="s">
        <v>0</v>
      </c>
      <c r="V488" s="59" t="s">
        <v>0</v>
      </c>
      <c r="W488" s="213" t="s">
        <v>0</v>
      </c>
    </row>
    <row r="489" spans="1:211" ht="59.25" customHeight="1" x14ac:dyDescent="0.25">
      <c r="A489" s="62" t="s">
        <v>125</v>
      </c>
      <c r="B489" s="39" t="s">
        <v>225</v>
      </c>
      <c r="C489" s="40" t="s">
        <v>0</v>
      </c>
      <c r="D489" s="41">
        <v>1</v>
      </c>
      <c r="E489" s="40" t="s">
        <v>0</v>
      </c>
      <c r="F489" s="40" t="s">
        <v>743</v>
      </c>
      <c r="G489" s="40" t="s">
        <v>250</v>
      </c>
      <c r="H489" s="53" t="s">
        <v>0</v>
      </c>
      <c r="I489" s="53" t="s">
        <v>0</v>
      </c>
      <c r="J489" s="53" t="s">
        <v>0</v>
      </c>
      <c r="K489" s="53" t="s">
        <v>0</v>
      </c>
      <c r="L489" s="53" t="s">
        <v>0</v>
      </c>
      <c r="M489" s="53" t="s">
        <v>0</v>
      </c>
      <c r="N489" s="53" t="s">
        <v>0</v>
      </c>
      <c r="O489" s="53" t="s">
        <v>0</v>
      </c>
      <c r="P489" s="53" t="s">
        <v>0</v>
      </c>
      <c r="Q489" s="53" t="s">
        <v>0</v>
      </c>
      <c r="R489" s="53" t="s">
        <v>0</v>
      </c>
      <c r="S489" s="53" t="s">
        <v>0</v>
      </c>
      <c r="T489" s="53" t="s">
        <v>0</v>
      </c>
      <c r="U489" s="53" t="s">
        <v>0</v>
      </c>
      <c r="V489" s="59" t="s">
        <v>0</v>
      </c>
      <c r="W489" s="172" t="s">
        <v>0</v>
      </c>
    </row>
    <row r="490" spans="1:211" ht="15" customHeight="1" x14ac:dyDescent="0.25">
      <c r="A490" s="129"/>
      <c r="B490" s="52" t="s">
        <v>29</v>
      </c>
      <c r="C490" s="40" t="s">
        <v>2</v>
      </c>
      <c r="D490" s="41" t="s">
        <v>0</v>
      </c>
      <c r="E490" s="53" t="s">
        <v>0</v>
      </c>
      <c r="F490" s="40" t="s">
        <v>0</v>
      </c>
      <c r="G490" s="53" t="s">
        <v>0</v>
      </c>
      <c r="H490" s="53" t="s">
        <v>0</v>
      </c>
      <c r="I490" s="53" t="s">
        <v>0</v>
      </c>
      <c r="J490" s="53" t="s">
        <v>0</v>
      </c>
      <c r="K490" s="53" t="s">
        <v>59</v>
      </c>
      <c r="L490" s="53" t="s">
        <v>59</v>
      </c>
      <c r="M490" s="71" t="str">
        <f>M502</f>
        <v>-</v>
      </c>
      <c r="N490" s="53" t="s">
        <v>59</v>
      </c>
      <c r="O490" s="53" t="s">
        <v>59</v>
      </c>
      <c r="P490" s="53" t="s">
        <v>59</v>
      </c>
      <c r="Q490" s="53" t="s">
        <v>59</v>
      </c>
      <c r="R490" s="53" t="s">
        <v>59</v>
      </c>
      <c r="S490" s="53" t="s">
        <v>59</v>
      </c>
      <c r="T490" s="53" t="s">
        <v>59</v>
      </c>
      <c r="U490" s="53" t="s">
        <v>59</v>
      </c>
      <c r="V490" s="53" t="s">
        <v>59</v>
      </c>
      <c r="W490" s="213">
        <f>SUM(K490:Q490)</f>
        <v>0</v>
      </c>
    </row>
    <row r="491" spans="1:211" ht="29.25" customHeight="1" x14ac:dyDescent="0.25">
      <c r="A491" s="56" t="s">
        <v>126</v>
      </c>
      <c r="B491" s="52" t="s">
        <v>375</v>
      </c>
      <c r="C491" s="40" t="s">
        <v>60</v>
      </c>
      <c r="D491" s="41" t="s">
        <v>0</v>
      </c>
      <c r="E491" s="40" t="s">
        <v>33</v>
      </c>
      <c r="F491" s="40" t="s">
        <v>0</v>
      </c>
      <c r="G491" s="53" t="s">
        <v>0</v>
      </c>
      <c r="H491" s="53" t="s">
        <v>0</v>
      </c>
      <c r="I491" s="53" t="s">
        <v>0</v>
      </c>
      <c r="J491" s="53" t="s">
        <v>0</v>
      </c>
      <c r="K491" s="53">
        <v>3100</v>
      </c>
      <c r="L491" s="53">
        <v>3904</v>
      </c>
      <c r="M491" s="53">
        <v>3300</v>
      </c>
      <c r="N491" s="53">
        <v>3400</v>
      </c>
      <c r="O491" s="53">
        <v>3500</v>
      </c>
      <c r="P491" s="53">
        <v>3600</v>
      </c>
      <c r="Q491" s="53">
        <v>3700</v>
      </c>
      <c r="R491" s="53">
        <v>3750</v>
      </c>
      <c r="S491" s="99">
        <v>3800</v>
      </c>
      <c r="T491" s="99">
        <v>3850</v>
      </c>
      <c r="U491" s="99">
        <v>3850</v>
      </c>
      <c r="V491" s="59">
        <v>3900</v>
      </c>
      <c r="W491" s="202">
        <f>SUM(K491:V491)</f>
        <v>43654</v>
      </c>
    </row>
    <row r="492" spans="1:211" ht="58.5" customHeight="1" x14ac:dyDescent="0.25">
      <c r="A492" s="112" t="s">
        <v>127</v>
      </c>
      <c r="B492" s="52" t="s">
        <v>376</v>
      </c>
      <c r="C492" s="40" t="s">
        <v>0</v>
      </c>
      <c r="D492" s="41">
        <v>1</v>
      </c>
      <c r="E492" s="40" t="s">
        <v>0</v>
      </c>
      <c r="F492" s="40" t="s">
        <v>743</v>
      </c>
      <c r="G492" s="40" t="s">
        <v>250</v>
      </c>
      <c r="H492" s="53" t="s">
        <v>0</v>
      </c>
      <c r="I492" s="53" t="s">
        <v>0</v>
      </c>
      <c r="J492" s="53" t="s">
        <v>0</v>
      </c>
      <c r="K492" s="53" t="s">
        <v>0</v>
      </c>
      <c r="L492" s="53" t="s">
        <v>0</v>
      </c>
      <c r="M492" s="53" t="s">
        <v>0</v>
      </c>
      <c r="N492" s="53" t="s">
        <v>0</v>
      </c>
      <c r="O492" s="53" t="s">
        <v>0</v>
      </c>
      <c r="P492" s="53" t="s">
        <v>0</v>
      </c>
      <c r="Q492" s="53" t="s">
        <v>0</v>
      </c>
      <c r="R492" s="53" t="s">
        <v>0</v>
      </c>
      <c r="S492" s="53" t="s">
        <v>0</v>
      </c>
      <c r="T492" s="53" t="s">
        <v>0</v>
      </c>
      <c r="U492" s="53" t="s">
        <v>0</v>
      </c>
      <c r="V492" s="59" t="s">
        <v>0</v>
      </c>
      <c r="W492" s="172" t="s">
        <v>0</v>
      </c>
    </row>
    <row r="493" spans="1:211" ht="17.25" customHeight="1" x14ac:dyDescent="0.25">
      <c r="A493" s="129"/>
      <c r="B493" s="52" t="s">
        <v>29</v>
      </c>
      <c r="C493" s="40" t="s">
        <v>2</v>
      </c>
      <c r="D493" s="41" t="s">
        <v>0</v>
      </c>
      <c r="E493" s="53" t="s">
        <v>0</v>
      </c>
      <c r="F493" s="40" t="s">
        <v>0</v>
      </c>
      <c r="G493" s="53" t="s">
        <v>0</v>
      </c>
      <c r="H493" s="53" t="s">
        <v>0</v>
      </c>
      <c r="I493" s="53" t="s">
        <v>0</v>
      </c>
      <c r="J493" s="53" t="s">
        <v>0</v>
      </c>
      <c r="K493" s="53" t="s">
        <v>59</v>
      </c>
      <c r="L493" s="53" t="s">
        <v>59</v>
      </c>
      <c r="M493" s="53" t="s">
        <v>59</v>
      </c>
      <c r="N493" s="53" t="s">
        <v>59</v>
      </c>
      <c r="O493" s="53" t="s">
        <v>59</v>
      </c>
      <c r="P493" s="53" t="s">
        <v>59</v>
      </c>
      <c r="Q493" s="53" t="s">
        <v>59</v>
      </c>
      <c r="R493" s="53" t="s">
        <v>59</v>
      </c>
      <c r="S493" s="53" t="s">
        <v>59</v>
      </c>
      <c r="T493" s="53" t="s">
        <v>59</v>
      </c>
      <c r="U493" s="53" t="s">
        <v>59</v>
      </c>
      <c r="V493" s="53" t="s">
        <v>59</v>
      </c>
      <c r="W493" s="213" t="s">
        <v>59</v>
      </c>
    </row>
    <row r="494" spans="1:211" ht="43.5" customHeight="1" x14ac:dyDescent="0.25">
      <c r="A494" s="56" t="s">
        <v>201</v>
      </c>
      <c r="B494" s="39" t="s">
        <v>377</v>
      </c>
      <c r="C494" s="40" t="s">
        <v>53</v>
      </c>
      <c r="D494" s="41" t="s">
        <v>0</v>
      </c>
      <c r="E494" s="40" t="s">
        <v>33</v>
      </c>
      <c r="F494" s="40" t="s">
        <v>0</v>
      </c>
      <c r="G494" s="53" t="s">
        <v>0</v>
      </c>
      <c r="H494" s="53" t="s">
        <v>0</v>
      </c>
      <c r="I494" s="53" t="s">
        <v>0</v>
      </c>
      <c r="J494" s="53" t="s">
        <v>0</v>
      </c>
      <c r="K494" s="53">
        <v>6</v>
      </c>
      <c r="L494" s="53">
        <v>10</v>
      </c>
      <c r="M494" s="53">
        <v>10</v>
      </c>
      <c r="N494" s="53">
        <v>10</v>
      </c>
      <c r="O494" s="53">
        <v>10</v>
      </c>
      <c r="P494" s="53">
        <v>10</v>
      </c>
      <c r="Q494" s="53">
        <v>10</v>
      </c>
      <c r="R494" s="53">
        <v>10</v>
      </c>
      <c r="S494" s="53">
        <v>10</v>
      </c>
      <c r="T494" s="53">
        <v>10</v>
      </c>
      <c r="U494" s="53">
        <v>10</v>
      </c>
      <c r="V494" s="59">
        <v>10</v>
      </c>
      <c r="W494" s="172" t="s">
        <v>0</v>
      </c>
    </row>
    <row r="495" spans="1:211" ht="51" x14ac:dyDescent="0.25">
      <c r="A495" s="102" t="s">
        <v>128</v>
      </c>
      <c r="B495" s="52" t="s">
        <v>378</v>
      </c>
      <c r="C495" s="40" t="s">
        <v>0</v>
      </c>
      <c r="D495" s="41">
        <v>1</v>
      </c>
      <c r="E495" s="40" t="s">
        <v>0</v>
      </c>
      <c r="F495" s="40" t="s">
        <v>743</v>
      </c>
      <c r="G495" s="40" t="s">
        <v>250</v>
      </c>
      <c r="H495" s="53" t="s">
        <v>0</v>
      </c>
      <c r="I495" s="53" t="s">
        <v>0</v>
      </c>
      <c r="J495" s="53" t="s">
        <v>0</v>
      </c>
      <c r="K495" s="53" t="s">
        <v>0</v>
      </c>
      <c r="L495" s="53" t="s">
        <v>0</v>
      </c>
      <c r="M495" s="53" t="s">
        <v>0</v>
      </c>
      <c r="N495" s="53" t="s">
        <v>0</v>
      </c>
      <c r="O495" s="53" t="s">
        <v>0</v>
      </c>
      <c r="P495" s="53" t="s">
        <v>0</v>
      </c>
      <c r="Q495" s="53" t="s">
        <v>0</v>
      </c>
      <c r="R495" s="53" t="s">
        <v>0</v>
      </c>
      <c r="S495" s="53" t="s">
        <v>0</v>
      </c>
      <c r="T495" s="53" t="s">
        <v>0</v>
      </c>
      <c r="U495" s="53" t="s">
        <v>0</v>
      </c>
      <c r="V495" s="59" t="s">
        <v>0</v>
      </c>
      <c r="W495" s="219" t="s">
        <v>0</v>
      </c>
    </row>
    <row r="496" spans="1:211" ht="18" customHeight="1" x14ac:dyDescent="0.25">
      <c r="A496" s="129"/>
      <c r="B496" s="52" t="s">
        <v>29</v>
      </c>
      <c r="C496" s="40" t="s">
        <v>2</v>
      </c>
      <c r="D496" s="41" t="s">
        <v>0</v>
      </c>
      <c r="E496" s="53" t="s">
        <v>0</v>
      </c>
      <c r="F496" s="40" t="s">
        <v>0</v>
      </c>
      <c r="G496" s="53" t="s">
        <v>0</v>
      </c>
      <c r="H496" s="53" t="s">
        <v>0</v>
      </c>
      <c r="I496" s="53" t="s">
        <v>0</v>
      </c>
      <c r="J496" s="53" t="s">
        <v>0</v>
      </c>
      <c r="K496" s="53" t="s">
        <v>59</v>
      </c>
      <c r="L496" s="53" t="s">
        <v>59</v>
      </c>
      <c r="M496" s="53" t="s">
        <v>59</v>
      </c>
      <c r="N496" s="53" t="s">
        <v>59</v>
      </c>
      <c r="O496" s="53" t="s">
        <v>59</v>
      </c>
      <c r="P496" s="53" t="s">
        <v>59</v>
      </c>
      <c r="Q496" s="53" t="s">
        <v>59</v>
      </c>
      <c r="R496" s="53" t="s">
        <v>59</v>
      </c>
      <c r="S496" s="53" t="s">
        <v>59</v>
      </c>
      <c r="T496" s="53" t="s">
        <v>59</v>
      </c>
      <c r="U496" s="53" t="s">
        <v>59</v>
      </c>
      <c r="V496" s="53" t="s">
        <v>59</v>
      </c>
      <c r="W496" s="220">
        <f>SUM(K496:Q496)</f>
        <v>0</v>
      </c>
    </row>
    <row r="497" spans="1:23" ht="59.25" customHeight="1" x14ac:dyDescent="0.25">
      <c r="A497" s="56" t="s">
        <v>202</v>
      </c>
      <c r="B497" s="39" t="s">
        <v>379</v>
      </c>
      <c r="C497" s="40" t="s">
        <v>76</v>
      </c>
      <c r="D497" s="41" t="s">
        <v>0</v>
      </c>
      <c r="E497" s="40" t="s">
        <v>33</v>
      </c>
      <c r="F497" s="40" t="s">
        <v>0</v>
      </c>
      <c r="G497" s="40" t="s">
        <v>250</v>
      </c>
      <c r="H497" s="53" t="s">
        <v>0</v>
      </c>
      <c r="I497" s="53" t="s">
        <v>0</v>
      </c>
      <c r="J497" s="53" t="s">
        <v>0</v>
      </c>
      <c r="K497" s="53">
        <v>1</v>
      </c>
      <c r="L497" s="53">
        <v>5</v>
      </c>
      <c r="M497" s="53">
        <v>3</v>
      </c>
      <c r="N497" s="53">
        <v>3</v>
      </c>
      <c r="O497" s="53">
        <v>3</v>
      </c>
      <c r="P497" s="53">
        <v>3</v>
      </c>
      <c r="Q497" s="53">
        <v>3</v>
      </c>
      <c r="R497" s="53">
        <v>3</v>
      </c>
      <c r="S497" s="53">
        <v>1</v>
      </c>
      <c r="T497" s="53">
        <v>1</v>
      </c>
      <c r="U497" s="53">
        <v>1</v>
      </c>
      <c r="V497" s="59">
        <v>1</v>
      </c>
      <c r="W497" s="202">
        <f>SUM(K497:V497)</f>
        <v>28</v>
      </c>
    </row>
    <row r="498" spans="1:23" ht="69.75" customHeight="1" x14ac:dyDescent="0.25">
      <c r="A498" s="112" t="s">
        <v>129</v>
      </c>
      <c r="B498" s="52" t="s">
        <v>380</v>
      </c>
      <c r="C498" s="40" t="s">
        <v>0</v>
      </c>
      <c r="D498" s="41">
        <v>1</v>
      </c>
      <c r="E498" s="40" t="s">
        <v>0</v>
      </c>
      <c r="F498" s="40" t="s">
        <v>743</v>
      </c>
      <c r="G498" s="40" t="s">
        <v>250</v>
      </c>
      <c r="H498" s="53" t="s">
        <v>0</v>
      </c>
      <c r="I498" s="53" t="s">
        <v>0</v>
      </c>
      <c r="J498" s="53" t="s">
        <v>0</v>
      </c>
      <c r="K498" s="53" t="s">
        <v>0</v>
      </c>
      <c r="L498" s="53" t="s">
        <v>0</v>
      </c>
      <c r="M498" s="53" t="s">
        <v>0</v>
      </c>
      <c r="N498" s="53" t="s">
        <v>0</v>
      </c>
      <c r="O498" s="53" t="s">
        <v>0</v>
      </c>
      <c r="P498" s="53" t="s">
        <v>0</v>
      </c>
      <c r="Q498" s="53" t="s">
        <v>0</v>
      </c>
      <c r="R498" s="53" t="s">
        <v>0</v>
      </c>
      <c r="S498" s="53" t="s">
        <v>0</v>
      </c>
      <c r="T498" s="53" t="s">
        <v>0</v>
      </c>
      <c r="U498" s="53" t="s">
        <v>0</v>
      </c>
      <c r="V498" s="59" t="s">
        <v>0</v>
      </c>
      <c r="W498" s="219" t="s">
        <v>0</v>
      </c>
    </row>
    <row r="499" spans="1:23" ht="17.25" customHeight="1" x14ac:dyDescent="0.25">
      <c r="A499" s="129"/>
      <c r="B499" s="52" t="s">
        <v>29</v>
      </c>
      <c r="C499" s="40" t="s">
        <v>2</v>
      </c>
      <c r="D499" s="41" t="s">
        <v>0</v>
      </c>
      <c r="E499" s="53" t="s">
        <v>0</v>
      </c>
      <c r="F499" s="40" t="s">
        <v>0</v>
      </c>
      <c r="G499" s="53" t="s">
        <v>0</v>
      </c>
      <c r="H499" s="53" t="s">
        <v>0</v>
      </c>
      <c r="I499" s="53" t="s">
        <v>0</v>
      </c>
      <c r="J499" s="53" t="s">
        <v>0</v>
      </c>
      <c r="K499" s="53" t="s">
        <v>59</v>
      </c>
      <c r="L499" s="53" t="s">
        <v>59</v>
      </c>
      <c r="M499" s="53" t="s">
        <v>59</v>
      </c>
      <c r="N499" s="53" t="s">
        <v>59</v>
      </c>
      <c r="O499" s="53" t="s">
        <v>59</v>
      </c>
      <c r="P499" s="53" t="s">
        <v>59</v>
      </c>
      <c r="Q499" s="53" t="s">
        <v>59</v>
      </c>
      <c r="R499" s="53" t="s">
        <v>59</v>
      </c>
      <c r="S499" s="53" t="s">
        <v>59</v>
      </c>
      <c r="T499" s="53" t="s">
        <v>59</v>
      </c>
      <c r="U499" s="53" t="s">
        <v>59</v>
      </c>
      <c r="V499" s="53" t="s">
        <v>59</v>
      </c>
      <c r="W499" s="220">
        <f>SUM(K499:Q499)</f>
        <v>0</v>
      </c>
    </row>
    <row r="500" spans="1:23" ht="56.25" customHeight="1" x14ac:dyDescent="0.25">
      <c r="A500" s="56" t="s">
        <v>203</v>
      </c>
      <c r="B500" s="39" t="s">
        <v>381</v>
      </c>
      <c r="C500" s="40" t="s">
        <v>53</v>
      </c>
      <c r="D500" s="41" t="s">
        <v>0</v>
      </c>
      <c r="E500" s="40" t="s">
        <v>33</v>
      </c>
      <c r="F500" s="40" t="s">
        <v>0</v>
      </c>
      <c r="G500" s="40" t="s">
        <v>250</v>
      </c>
      <c r="H500" s="53" t="s">
        <v>0</v>
      </c>
      <c r="I500" s="53" t="s">
        <v>0</v>
      </c>
      <c r="J500" s="53" t="s">
        <v>0</v>
      </c>
      <c r="K500" s="53">
        <v>12</v>
      </c>
      <c r="L500" s="53">
        <v>12</v>
      </c>
      <c r="M500" s="53">
        <v>12</v>
      </c>
      <c r="N500" s="53">
        <v>12</v>
      </c>
      <c r="O500" s="53">
        <v>12</v>
      </c>
      <c r="P500" s="53">
        <v>12</v>
      </c>
      <c r="Q500" s="53">
        <v>12</v>
      </c>
      <c r="R500" s="53">
        <v>12</v>
      </c>
      <c r="S500" s="53">
        <v>12</v>
      </c>
      <c r="T500" s="53">
        <v>12</v>
      </c>
      <c r="U500" s="53">
        <v>12</v>
      </c>
      <c r="V500" s="59">
        <v>12</v>
      </c>
      <c r="W500" s="202">
        <f>SUM(K500:V500)</f>
        <v>144</v>
      </c>
    </row>
    <row r="501" spans="1:23" ht="72" customHeight="1" x14ac:dyDescent="0.25">
      <c r="A501" s="112" t="s">
        <v>130</v>
      </c>
      <c r="B501" s="52" t="s">
        <v>382</v>
      </c>
      <c r="C501" s="40" t="s">
        <v>0</v>
      </c>
      <c r="D501" s="41">
        <v>1</v>
      </c>
      <c r="E501" s="40" t="s">
        <v>0</v>
      </c>
      <c r="F501" s="40" t="s">
        <v>743</v>
      </c>
      <c r="G501" s="40" t="s">
        <v>250</v>
      </c>
      <c r="H501" s="53" t="s">
        <v>0</v>
      </c>
      <c r="I501" s="53" t="s">
        <v>0</v>
      </c>
      <c r="J501" s="53" t="s">
        <v>0</v>
      </c>
      <c r="K501" s="53" t="s">
        <v>0</v>
      </c>
      <c r="L501" s="53" t="s">
        <v>0</v>
      </c>
      <c r="M501" s="53" t="s">
        <v>0</v>
      </c>
      <c r="N501" s="53" t="s">
        <v>0</v>
      </c>
      <c r="O501" s="53" t="s">
        <v>0</v>
      </c>
      <c r="P501" s="53" t="s">
        <v>0</v>
      </c>
      <c r="Q501" s="53" t="s">
        <v>0</v>
      </c>
      <c r="R501" s="53" t="s">
        <v>0</v>
      </c>
      <c r="S501" s="53" t="s">
        <v>0</v>
      </c>
      <c r="T501" s="53" t="s">
        <v>0</v>
      </c>
      <c r="U501" s="53" t="s">
        <v>0</v>
      </c>
      <c r="V501" s="59" t="s">
        <v>0</v>
      </c>
      <c r="W501" s="219" t="s">
        <v>0</v>
      </c>
    </row>
    <row r="502" spans="1:23" ht="17.25" customHeight="1" x14ac:dyDescent="0.25">
      <c r="A502" s="129"/>
      <c r="B502" s="52" t="s">
        <v>29</v>
      </c>
      <c r="C502" s="40" t="s">
        <v>2</v>
      </c>
      <c r="D502" s="41" t="s">
        <v>0</v>
      </c>
      <c r="E502" s="53" t="s">
        <v>0</v>
      </c>
      <c r="F502" s="40" t="s">
        <v>0</v>
      </c>
      <c r="G502" s="53" t="s">
        <v>0</v>
      </c>
      <c r="H502" s="53" t="s">
        <v>100</v>
      </c>
      <c r="I502" s="53" t="s">
        <v>100</v>
      </c>
      <c r="J502" s="53" t="s">
        <v>100</v>
      </c>
      <c r="K502" s="53" t="s">
        <v>59</v>
      </c>
      <c r="L502" s="54" t="s">
        <v>59</v>
      </c>
      <c r="M502" s="71" t="s">
        <v>59</v>
      </c>
      <c r="N502" s="53" t="s">
        <v>59</v>
      </c>
      <c r="O502" s="54" t="s">
        <v>59</v>
      </c>
      <c r="P502" s="71" t="s">
        <v>59</v>
      </c>
      <c r="Q502" s="53" t="s">
        <v>59</v>
      </c>
      <c r="R502" s="54" t="s">
        <v>59</v>
      </c>
      <c r="S502" s="71" t="s">
        <v>59</v>
      </c>
      <c r="T502" s="53" t="s">
        <v>59</v>
      </c>
      <c r="U502" s="54" t="s">
        <v>59</v>
      </c>
      <c r="V502" s="54" t="s">
        <v>59</v>
      </c>
      <c r="W502" s="206" t="s">
        <v>59</v>
      </c>
    </row>
    <row r="503" spans="1:23" ht="55.5" customHeight="1" x14ac:dyDescent="0.25">
      <c r="A503" s="56" t="s">
        <v>204</v>
      </c>
      <c r="B503" s="39" t="s">
        <v>383</v>
      </c>
      <c r="C503" s="40" t="s">
        <v>60</v>
      </c>
      <c r="D503" s="41" t="s">
        <v>0</v>
      </c>
      <c r="E503" s="40" t="s">
        <v>33</v>
      </c>
      <c r="F503" s="40" t="s">
        <v>743</v>
      </c>
      <c r="G503" s="40" t="s">
        <v>250</v>
      </c>
      <c r="H503" s="53" t="s">
        <v>100</v>
      </c>
      <c r="I503" s="53" t="s">
        <v>100</v>
      </c>
      <c r="J503" s="53" t="s">
        <v>100</v>
      </c>
      <c r="K503" s="53" t="s">
        <v>198</v>
      </c>
      <c r="L503" s="54" t="s">
        <v>198</v>
      </c>
      <c r="M503" s="66">
        <v>2</v>
      </c>
      <c r="N503" s="54" t="s">
        <v>59</v>
      </c>
      <c r="O503" s="99">
        <v>2</v>
      </c>
      <c r="P503" s="99">
        <v>2</v>
      </c>
      <c r="Q503" s="99">
        <v>2</v>
      </c>
      <c r="R503" s="99">
        <v>2</v>
      </c>
      <c r="S503" s="99">
        <v>1</v>
      </c>
      <c r="T503" s="99">
        <v>1</v>
      </c>
      <c r="U503" s="99">
        <v>1</v>
      </c>
      <c r="V503" s="59">
        <v>1</v>
      </c>
      <c r="W503" s="202">
        <f>SUM(K503:V503)</f>
        <v>14</v>
      </c>
    </row>
    <row r="504" spans="1:23" ht="92.25" customHeight="1" x14ac:dyDescent="0.25">
      <c r="A504" s="56" t="s">
        <v>131</v>
      </c>
      <c r="B504" s="52" t="s">
        <v>679</v>
      </c>
      <c r="C504" s="40" t="s">
        <v>0</v>
      </c>
      <c r="D504" s="41">
        <v>1</v>
      </c>
      <c r="E504" s="53" t="s">
        <v>0</v>
      </c>
      <c r="F504" s="40" t="s">
        <v>743</v>
      </c>
      <c r="G504" s="40" t="s">
        <v>253</v>
      </c>
      <c r="H504" s="53" t="s">
        <v>0</v>
      </c>
      <c r="I504" s="53" t="s">
        <v>0</v>
      </c>
      <c r="J504" s="53" t="s">
        <v>0</v>
      </c>
      <c r="K504" s="71" t="s">
        <v>0</v>
      </c>
      <c r="L504" s="71" t="s">
        <v>0</v>
      </c>
      <c r="M504" s="71" t="s">
        <v>0</v>
      </c>
      <c r="N504" s="71" t="s">
        <v>0</v>
      </c>
      <c r="O504" s="71" t="s">
        <v>0</v>
      </c>
      <c r="P504" s="71" t="s">
        <v>0</v>
      </c>
      <c r="Q504" s="71" t="s">
        <v>0</v>
      </c>
      <c r="R504" s="71" t="s">
        <v>0</v>
      </c>
      <c r="S504" s="71" t="s">
        <v>0</v>
      </c>
      <c r="T504" s="71" t="s">
        <v>0</v>
      </c>
      <c r="U504" s="71" t="s">
        <v>0</v>
      </c>
      <c r="V504" s="59" t="s">
        <v>0</v>
      </c>
      <c r="W504" s="219" t="s">
        <v>0</v>
      </c>
    </row>
    <row r="505" spans="1:23" ht="41.25" customHeight="1" x14ac:dyDescent="0.25">
      <c r="A505" s="56" t="s">
        <v>205</v>
      </c>
      <c r="B505" s="39" t="s">
        <v>681</v>
      </c>
      <c r="C505" s="40" t="s">
        <v>53</v>
      </c>
      <c r="D505" s="41" t="s">
        <v>0</v>
      </c>
      <c r="E505" s="40" t="s">
        <v>33</v>
      </c>
      <c r="F505" s="40" t="s">
        <v>743</v>
      </c>
      <c r="G505" s="40" t="s">
        <v>206</v>
      </c>
      <c r="H505" s="53" t="s">
        <v>0</v>
      </c>
      <c r="I505" s="53" t="s">
        <v>0</v>
      </c>
      <c r="J505" s="53" t="s">
        <v>0</v>
      </c>
      <c r="K505" s="54" t="s">
        <v>59</v>
      </c>
      <c r="L505" s="66">
        <v>4</v>
      </c>
      <c r="M505" s="66">
        <v>2</v>
      </c>
      <c r="N505" s="66">
        <v>3</v>
      </c>
      <c r="O505" s="66">
        <v>3</v>
      </c>
      <c r="P505" s="66">
        <v>2</v>
      </c>
      <c r="Q505" s="66">
        <v>2</v>
      </c>
      <c r="R505" s="66">
        <v>3</v>
      </c>
      <c r="S505" s="99">
        <v>1</v>
      </c>
      <c r="T505" s="99">
        <v>1</v>
      </c>
      <c r="U505" s="99">
        <v>1</v>
      </c>
      <c r="V505" s="59">
        <v>1</v>
      </c>
      <c r="W505" s="202">
        <f>SUM(L505:V505)</f>
        <v>23</v>
      </c>
    </row>
    <row r="506" spans="1:23" ht="51" x14ac:dyDescent="0.25">
      <c r="A506" s="130" t="s">
        <v>132</v>
      </c>
      <c r="B506" s="39" t="s">
        <v>226</v>
      </c>
      <c r="C506" s="40" t="s">
        <v>0</v>
      </c>
      <c r="D506" s="41">
        <v>1</v>
      </c>
      <c r="E506" s="40" t="s">
        <v>0</v>
      </c>
      <c r="F506" s="40" t="s">
        <v>743</v>
      </c>
      <c r="G506" s="40" t="s">
        <v>250</v>
      </c>
      <c r="H506" s="53" t="s">
        <v>0</v>
      </c>
      <c r="I506" s="53" t="s">
        <v>0</v>
      </c>
      <c r="J506" s="53" t="s">
        <v>0</v>
      </c>
      <c r="K506" s="53" t="s">
        <v>0</v>
      </c>
      <c r="L506" s="53" t="s">
        <v>0</v>
      </c>
      <c r="M506" s="53" t="s">
        <v>0</v>
      </c>
      <c r="N506" s="53" t="s">
        <v>0</v>
      </c>
      <c r="O506" s="53" t="s">
        <v>0</v>
      </c>
      <c r="P506" s="53" t="s">
        <v>0</v>
      </c>
      <c r="Q506" s="53" t="s">
        <v>0</v>
      </c>
      <c r="R506" s="53" t="s">
        <v>0</v>
      </c>
      <c r="S506" s="99" t="s">
        <v>0</v>
      </c>
      <c r="T506" s="99" t="s">
        <v>0</v>
      </c>
      <c r="U506" s="99" t="s">
        <v>0</v>
      </c>
      <c r="V506" s="59" t="s">
        <v>0</v>
      </c>
      <c r="W506" s="172" t="s">
        <v>0</v>
      </c>
    </row>
    <row r="507" spans="1:23" ht="17.25" customHeight="1" x14ac:dyDescent="0.25">
      <c r="A507" s="129"/>
      <c r="B507" s="52" t="s">
        <v>29</v>
      </c>
      <c r="C507" s="53" t="s">
        <v>2</v>
      </c>
      <c r="D507" s="41" t="s">
        <v>0</v>
      </c>
      <c r="E507" s="53" t="s">
        <v>0</v>
      </c>
      <c r="F507" s="40" t="s">
        <v>0</v>
      </c>
      <c r="G507" s="53" t="s">
        <v>0</v>
      </c>
      <c r="H507" s="53" t="s">
        <v>0</v>
      </c>
      <c r="I507" s="53" t="s">
        <v>0</v>
      </c>
      <c r="J507" s="53" t="s">
        <v>0</v>
      </c>
      <c r="K507" s="54" t="s">
        <v>59</v>
      </c>
      <c r="L507" s="54" t="s">
        <v>59</v>
      </c>
      <c r="M507" s="54" t="s">
        <v>59</v>
      </c>
      <c r="N507" s="54" t="s">
        <v>59</v>
      </c>
      <c r="O507" s="54" t="s">
        <v>59</v>
      </c>
      <c r="P507" s="54" t="s">
        <v>59</v>
      </c>
      <c r="Q507" s="54" t="s">
        <v>59</v>
      </c>
      <c r="R507" s="54" t="s">
        <v>59</v>
      </c>
      <c r="S507" s="54" t="s">
        <v>59</v>
      </c>
      <c r="T507" s="54" t="s">
        <v>59</v>
      </c>
      <c r="U507" s="54" t="s">
        <v>59</v>
      </c>
      <c r="V507" s="54" t="s">
        <v>59</v>
      </c>
      <c r="W507" s="204" t="s">
        <v>59</v>
      </c>
    </row>
    <row r="508" spans="1:23" ht="210.75" customHeight="1" x14ac:dyDescent="0.25">
      <c r="A508" s="56" t="s">
        <v>133</v>
      </c>
      <c r="B508" s="52" t="s">
        <v>384</v>
      </c>
      <c r="C508" s="40" t="s">
        <v>53</v>
      </c>
      <c r="D508" s="41" t="s">
        <v>0</v>
      </c>
      <c r="E508" s="40" t="s">
        <v>595</v>
      </c>
      <c r="F508" s="40" t="s">
        <v>0</v>
      </c>
      <c r="G508" s="53" t="s">
        <v>0</v>
      </c>
      <c r="H508" s="53" t="s">
        <v>0</v>
      </c>
      <c r="I508" s="53" t="s">
        <v>0</v>
      </c>
      <c r="J508" s="53" t="s">
        <v>0</v>
      </c>
      <c r="K508" s="53">
        <v>12</v>
      </c>
      <c r="L508" s="53">
        <v>7</v>
      </c>
      <c r="M508" s="53">
        <v>12</v>
      </c>
      <c r="N508" s="53">
        <v>12</v>
      </c>
      <c r="O508" s="53">
        <v>12</v>
      </c>
      <c r="P508" s="53">
        <v>12</v>
      </c>
      <c r="Q508" s="53">
        <v>12</v>
      </c>
      <c r="R508" s="53">
        <v>12</v>
      </c>
      <c r="S508" s="53">
        <v>5</v>
      </c>
      <c r="T508" s="53">
        <v>5</v>
      </c>
      <c r="U508" s="53">
        <v>5</v>
      </c>
      <c r="V508" s="59">
        <v>5</v>
      </c>
      <c r="W508" s="202">
        <f>SUM(K508:V508)</f>
        <v>111</v>
      </c>
    </row>
    <row r="509" spans="1:23" ht="51" x14ac:dyDescent="0.25">
      <c r="A509" s="131" t="s">
        <v>134</v>
      </c>
      <c r="B509" s="52" t="s">
        <v>385</v>
      </c>
      <c r="C509" s="53" t="s">
        <v>0</v>
      </c>
      <c r="D509" s="59">
        <v>1</v>
      </c>
      <c r="E509" s="53" t="s">
        <v>0</v>
      </c>
      <c r="F509" s="40" t="s">
        <v>743</v>
      </c>
      <c r="G509" s="40" t="s">
        <v>250</v>
      </c>
      <c r="H509" s="53" t="s">
        <v>0</v>
      </c>
      <c r="I509" s="53" t="s">
        <v>0</v>
      </c>
      <c r="J509" s="53" t="s">
        <v>0</v>
      </c>
      <c r="K509" s="53" t="s">
        <v>0</v>
      </c>
      <c r="L509" s="53" t="s">
        <v>0</v>
      </c>
      <c r="M509" s="53" t="s">
        <v>0</v>
      </c>
      <c r="N509" s="53" t="s">
        <v>0</v>
      </c>
      <c r="O509" s="53" t="s">
        <v>0</v>
      </c>
      <c r="P509" s="53" t="s">
        <v>0</v>
      </c>
      <c r="Q509" s="53" t="s">
        <v>0</v>
      </c>
      <c r="R509" s="53" t="s">
        <v>0</v>
      </c>
      <c r="S509" s="53" t="s">
        <v>0</v>
      </c>
      <c r="T509" s="53" t="s">
        <v>0</v>
      </c>
      <c r="U509" s="53" t="s">
        <v>0</v>
      </c>
      <c r="V509" s="59" t="s">
        <v>0</v>
      </c>
      <c r="W509" s="172" t="s">
        <v>0</v>
      </c>
    </row>
    <row r="510" spans="1:23" ht="14.25" customHeight="1" x14ac:dyDescent="0.25">
      <c r="A510" s="129"/>
      <c r="B510" s="52" t="s">
        <v>29</v>
      </c>
      <c r="C510" s="53" t="s">
        <v>2</v>
      </c>
      <c r="D510" s="59" t="s">
        <v>0</v>
      </c>
      <c r="E510" s="53" t="s">
        <v>0</v>
      </c>
      <c r="F510" s="40" t="s">
        <v>0</v>
      </c>
      <c r="G510" s="53" t="s">
        <v>0</v>
      </c>
      <c r="H510" s="53" t="s">
        <v>0</v>
      </c>
      <c r="I510" s="53" t="s">
        <v>0</v>
      </c>
      <c r="J510" s="53" t="s">
        <v>0</v>
      </c>
      <c r="K510" s="53" t="s">
        <v>59</v>
      </c>
      <c r="L510" s="53" t="s">
        <v>59</v>
      </c>
      <c r="M510" s="53" t="s">
        <v>59</v>
      </c>
      <c r="N510" s="53" t="s">
        <v>59</v>
      </c>
      <c r="O510" s="53" t="s">
        <v>59</v>
      </c>
      <c r="P510" s="53" t="s">
        <v>59</v>
      </c>
      <c r="Q510" s="53" t="s">
        <v>59</v>
      </c>
      <c r="R510" s="53" t="s">
        <v>59</v>
      </c>
      <c r="S510" s="53" t="s">
        <v>59</v>
      </c>
      <c r="T510" s="53" t="s">
        <v>59</v>
      </c>
      <c r="U510" s="53" t="s">
        <v>59</v>
      </c>
      <c r="V510" s="53" t="s">
        <v>59</v>
      </c>
      <c r="W510" s="213">
        <f>SUM(K510:Q510)</f>
        <v>0</v>
      </c>
    </row>
    <row r="511" spans="1:23" ht="57.75" customHeight="1" x14ac:dyDescent="0.25">
      <c r="A511" s="56" t="s">
        <v>207</v>
      </c>
      <c r="B511" s="52" t="s">
        <v>386</v>
      </c>
      <c r="C511" s="53" t="s">
        <v>53</v>
      </c>
      <c r="D511" s="59"/>
      <c r="E511" s="40" t="s">
        <v>33</v>
      </c>
      <c r="F511" s="40" t="s">
        <v>0</v>
      </c>
      <c r="G511" s="40" t="s">
        <v>250</v>
      </c>
      <c r="H511" s="53" t="s">
        <v>0</v>
      </c>
      <c r="I511" s="53" t="s">
        <v>0</v>
      </c>
      <c r="J511" s="53" t="s">
        <v>0</v>
      </c>
      <c r="K511" s="53">
        <v>5</v>
      </c>
      <c r="L511" s="53">
        <v>7</v>
      </c>
      <c r="M511" s="53">
        <v>9</v>
      </c>
      <c r="N511" s="53">
        <v>9</v>
      </c>
      <c r="O511" s="53">
        <v>9</v>
      </c>
      <c r="P511" s="53">
        <v>9</v>
      </c>
      <c r="Q511" s="53">
        <v>9</v>
      </c>
      <c r="R511" s="53">
        <v>9</v>
      </c>
      <c r="S511" s="53">
        <v>5</v>
      </c>
      <c r="T511" s="53">
        <v>5</v>
      </c>
      <c r="U511" s="53">
        <v>5</v>
      </c>
      <c r="V511" s="59">
        <v>5</v>
      </c>
      <c r="W511" s="202">
        <f>SUM(K511:V511)</f>
        <v>86</v>
      </c>
    </row>
    <row r="512" spans="1:23" ht="69.75" customHeight="1" x14ac:dyDescent="0.25">
      <c r="A512" s="112" t="s">
        <v>135</v>
      </c>
      <c r="B512" s="52" t="s">
        <v>387</v>
      </c>
      <c r="C512" s="40" t="s">
        <v>0</v>
      </c>
      <c r="D512" s="41">
        <v>1</v>
      </c>
      <c r="E512" s="40" t="s">
        <v>0</v>
      </c>
      <c r="F512" s="40" t="s">
        <v>743</v>
      </c>
      <c r="G512" s="40" t="s">
        <v>250</v>
      </c>
      <c r="H512" s="53" t="s">
        <v>0</v>
      </c>
      <c r="I512" s="53" t="s">
        <v>0</v>
      </c>
      <c r="J512" s="53" t="s">
        <v>0</v>
      </c>
      <c r="K512" s="53" t="s">
        <v>0</v>
      </c>
      <c r="L512" s="53" t="s">
        <v>0</v>
      </c>
      <c r="M512" s="53" t="s">
        <v>0</v>
      </c>
      <c r="N512" s="53" t="s">
        <v>0</v>
      </c>
      <c r="O512" s="53" t="s">
        <v>0</v>
      </c>
      <c r="P512" s="53" t="s">
        <v>0</v>
      </c>
      <c r="Q512" s="53" t="s">
        <v>0</v>
      </c>
      <c r="R512" s="53" t="s">
        <v>0</v>
      </c>
      <c r="S512" s="53" t="s">
        <v>0</v>
      </c>
      <c r="T512" s="53" t="s">
        <v>0</v>
      </c>
      <c r="U512" s="53" t="s">
        <v>0</v>
      </c>
      <c r="V512" s="59" t="s">
        <v>0</v>
      </c>
      <c r="W512" s="172" t="s">
        <v>0</v>
      </c>
    </row>
    <row r="513" spans="1:211" ht="14.25" customHeight="1" x14ac:dyDescent="0.25">
      <c r="A513" s="129"/>
      <c r="B513" s="52" t="s">
        <v>29</v>
      </c>
      <c r="C513" s="53" t="s">
        <v>2</v>
      </c>
      <c r="D513" s="41" t="s">
        <v>0</v>
      </c>
      <c r="E513" s="53" t="s">
        <v>0</v>
      </c>
      <c r="F513" s="40" t="s">
        <v>0</v>
      </c>
      <c r="G513" s="53" t="s">
        <v>0</v>
      </c>
      <c r="H513" s="53" t="s">
        <v>0</v>
      </c>
      <c r="I513" s="53" t="s">
        <v>0</v>
      </c>
      <c r="J513" s="53" t="s">
        <v>0</v>
      </c>
      <c r="K513" s="53" t="s">
        <v>59</v>
      </c>
      <c r="L513" s="53" t="s">
        <v>59</v>
      </c>
      <c r="M513" s="53" t="s">
        <v>59</v>
      </c>
      <c r="N513" s="53" t="s">
        <v>59</v>
      </c>
      <c r="O513" s="53" t="s">
        <v>59</v>
      </c>
      <c r="P513" s="53" t="s">
        <v>59</v>
      </c>
      <c r="Q513" s="53" t="s">
        <v>59</v>
      </c>
      <c r="R513" s="53" t="s">
        <v>59</v>
      </c>
      <c r="S513" s="53" t="s">
        <v>59</v>
      </c>
      <c r="T513" s="53" t="s">
        <v>59</v>
      </c>
      <c r="U513" s="53" t="s">
        <v>59</v>
      </c>
      <c r="V513" s="53" t="s">
        <v>59</v>
      </c>
      <c r="W513" s="213">
        <f>SUM(K513:Q513)</f>
        <v>0</v>
      </c>
    </row>
    <row r="514" spans="1:211" ht="54.75" customHeight="1" x14ac:dyDescent="0.25">
      <c r="A514" s="56" t="s">
        <v>208</v>
      </c>
      <c r="B514" s="39" t="s">
        <v>388</v>
      </c>
      <c r="C514" s="40" t="s">
        <v>53</v>
      </c>
      <c r="D514" s="41" t="s">
        <v>0</v>
      </c>
      <c r="E514" s="40" t="s">
        <v>33</v>
      </c>
      <c r="F514" s="40" t="s">
        <v>743</v>
      </c>
      <c r="G514" s="40" t="s">
        <v>250</v>
      </c>
      <c r="H514" s="53" t="s">
        <v>0</v>
      </c>
      <c r="I514" s="53" t="s">
        <v>0</v>
      </c>
      <c r="J514" s="53" t="s">
        <v>0</v>
      </c>
      <c r="K514" s="53">
        <v>720</v>
      </c>
      <c r="L514" s="53">
        <v>1012</v>
      </c>
      <c r="M514" s="53">
        <v>700</v>
      </c>
      <c r="N514" s="53">
        <v>700</v>
      </c>
      <c r="O514" s="53">
        <v>700</v>
      </c>
      <c r="P514" s="53">
        <v>700</v>
      </c>
      <c r="Q514" s="53">
        <v>700</v>
      </c>
      <c r="R514" s="53">
        <v>700</v>
      </c>
      <c r="S514" s="53">
        <v>700</v>
      </c>
      <c r="T514" s="53">
        <v>700</v>
      </c>
      <c r="U514" s="53">
        <v>700</v>
      </c>
      <c r="V514" s="59">
        <v>700</v>
      </c>
      <c r="W514" s="202">
        <f>SUM(K514:V514)</f>
        <v>8732</v>
      </c>
    </row>
    <row r="515" spans="1:211" ht="55.5" customHeight="1" x14ac:dyDescent="0.25">
      <c r="A515" s="112" t="s">
        <v>136</v>
      </c>
      <c r="B515" s="52" t="s">
        <v>389</v>
      </c>
      <c r="C515" s="40" t="s">
        <v>0</v>
      </c>
      <c r="D515" s="41">
        <v>1</v>
      </c>
      <c r="E515" s="40" t="s">
        <v>0</v>
      </c>
      <c r="F515" s="40" t="s">
        <v>743</v>
      </c>
      <c r="G515" s="40" t="s">
        <v>250</v>
      </c>
      <c r="H515" s="53" t="s">
        <v>0</v>
      </c>
      <c r="I515" s="53" t="s">
        <v>0</v>
      </c>
      <c r="J515" s="53" t="s">
        <v>0</v>
      </c>
      <c r="K515" s="53" t="s">
        <v>0</v>
      </c>
      <c r="L515" s="53" t="s">
        <v>0</v>
      </c>
      <c r="M515" s="53" t="s">
        <v>0</v>
      </c>
      <c r="N515" s="53" t="s">
        <v>0</v>
      </c>
      <c r="O515" s="53" t="s">
        <v>0</v>
      </c>
      <c r="P515" s="53" t="s">
        <v>0</v>
      </c>
      <c r="Q515" s="53" t="s">
        <v>0</v>
      </c>
      <c r="R515" s="53" t="s">
        <v>0</v>
      </c>
      <c r="S515" s="53" t="s">
        <v>0</v>
      </c>
      <c r="T515" s="53" t="s">
        <v>0</v>
      </c>
      <c r="U515" s="53" t="s">
        <v>0</v>
      </c>
      <c r="V515" s="59" t="s">
        <v>0</v>
      </c>
      <c r="W515" s="172" t="s">
        <v>0</v>
      </c>
    </row>
    <row r="516" spans="1:211" ht="15.75" customHeight="1" x14ac:dyDescent="0.25">
      <c r="A516" s="129"/>
      <c r="B516" s="52" t="s">
        <v>29</v>
      </c>
      <c r="C516" s="53" t="s">
        <v>2</v>
      </c>
      <c r="D516" s="41" t="s">
        <v>0</v>
      </c>
      <c r="E516" s="53" t="s">
        <v>0</v>
      </c>
      <c r="F516" s="40" t="s">
        <v>0</v>
      </c>
      <c r="G516" s="53" t="s">
        <v>0</v>
      </c>
      <c r="H516" s="53" t="s">
        <v>0</v>
      </c>
      <c r="I516" s="53" t="s">
        <v>0</v>
      </c>
      <c r="J516" s="53" t="s">
        <v>0</v>
      </c>
      <c r="K516" s="53" t="s">
        <v>59</v>
      </c>
      <c r="L516" s="53" t="s">
        <v>59</v>
      </c>
      <c r="M516" s="53" t="s">
        <v>59</v>
      </c>
      <c r="N516" s="53" t="s">
        <v>59</v>
      </c>
      <c r="O516" s="53" t="s">
        <v>59</v>
      </c>
      <c r="P516" s="53" t="s">
        <v>59</v>
      </c>
      <c r="Q516" s="53" t="s">
        <v>59</v>
      </c>
      <c r="R516" s="53" t="s">
        <v>59</v>
      </c>
      <c r="S516" s="53" t="s">
        <v>59</v>
      </c>
      <c r="T516" s="53" t="s">
        <v>59</v>
      </c>
      <c r="U516" s="53" t="s">
        <v>59</v>
      </c>
      <c r="V516" s="53" t="s">
        <v>59</v>
      </c>
      <c r="W516" s="172" t="s">
        <v>59</v>
      </c>
    </row>
    <row r="517" spans="1:211" ht="56.25" customHeight="1" x14ac:dyDescent="0.25">
      <c r="A517" s="56" t="s">
        <v>209</v>
      </c>
      <c r="B517" s="39" t="s">
        <v>390</v>
      </c>
      <c r="C517" s="40" t="s">
        <v>53</v>
      </c>
      <c r="D517" s="41" t="s">
        <v>0</v>
      </c>
      <c r="E517" s="40" t="s">
        <v>33</v>
      </c>
      <c r="F517" s="40" t="s">
        <v>743</v>
      </c>
      <c r="G517" s="40" t="s">
        <v>250</v>
      </c>
      <c r="H517" s="53" t="s">
        <v>0</v>
      </c>
      <c r="I517" s="53" t="s">
        <v>0</v>
      </c>
      <c r="J517" s="53" t="s">
        <v>0</v>
      </c>
      <c r="K517" s="53">
        <v>226</v>
      </c>
      <c r="L517" s="53">
        <v>226</v>
      </c>
      <c r="M517" s="53">
        <v>270</v>
      </c>
      <c r="N517" s="53">
        <v>270</v>
      </c>
      <c r="O517" s="53">
        <v>270</v>
      </c>
      <c r="P517" s="53">
        <v>270</v>
      </c>
      <c r="Q517" s="53">
        <v>270</v>
      </c>
      <c r="R517" s="53">
        <v>270</v>
      </c>
      <c r="S517" s="53">
        <v>210</v>
      </c>
      <c r="T517" s="53">
        <v>215</v>
      </c>
      <c r="U517" s="53">
        <v>220</v>
      </c>
      <c r="V517" s="59">
        <v>220</v>
      </c>
      <c r="W517" s="202">
        <f>SUM(K517:V517)</f>
        <v>2937</v>
      </c>
    </row>
    <row r="518" spans="1:211" ht="51" x14ac:dyDescent="0.25">
      <c r="A518" s="112" t="s">
        <v>137</v>
      </c>
      <c r="B518" s="52" t="s">
        <v>391</v>
      </c>
      <c r="C518" s="40" t="s">
        <v>0</v>
      </c>
      <c r="D518" s="41">
        <v>1</v>
      </c>
      <c r="E518" s="40" t="s">
        <v>0</v>
      </c>
      <c r="F518" s="40" t="s">
        <v>743</v>
      </c>
      <c r="G518" s="40" t="s">
        <v>250</v>
      </c>
      <c r="H518" s="53" t="s">
        <v>0</v>
      </c>
      <c r="I518" s="53" t="s">
        <v>0</v>
      </c>
      <c r="J518" s="53" t="s">
        <v>0</v>
      </c>
      <c r="K518" s="71" t="s">
        <v>0</v>
      </c>
      <c r="L518" s="71" t="s">
        <v>0</v>
      </c>
      <c r="M518" s="71" t="s">
        <v>0</v>
      </c>
      <c r="N518" s="71" t="s">
        <v>0</v>
      </c>
      <c r="O518" s="71" t="s">
        <v>0</v>
      </c>
      <c r="P518" s="71" t="s">
        <v>0</v>
      </c>
      <c r="Q518" s="71" t="s">
        <v>0</v>
      </c>
      <c r="R518" s="71" t="s">
        <v>0</v>
      </c>
      <c r="S518" s="71" t="s">
        <v>0</v>
      </c>
      <c r="T518" s="71" t="s">
        <v>0</v>
      </c>
      <c r="U518" s="71" t="s">
        <v>0</v>
      </c>
      <c r="V518" s="59" t="s">
        <v>0</v>
      </c>
      <c r="W518" s="206" t="s">
        <v>0</v>
      </c>
    </row>
    <row r="519" spans="1:211" ht="15.75" customHeight="1" x14ac:dyDescent="0.25">
      <c r="A519" s="129"/>
      <c r="B519" s="52" t="s">
        <v>29</v>
      </c>
      <c r="C519" s="53" t="s">
        <v>2</v>
      </c>
      <c r="D519" s="41" t="s">
        <v>0</v>
      </c>
      <c r="E519" s="53" t="s">
        <v>0</v>
      </c>
      <c r="F519" s="40" t="s">
        <v>0</v>
      </c>
      <c r="G519" s="53" t="s">
        <v>0</v>
      </c>
      <c r="H519" s="53" t="s">
        <v>0</v>
      </c>
      <c r="I519" s="53" t="s">
        <v>0</v>
      </c>
      <c r="J519" s="53" t="s">
        <v>0</v>
      </c>
      <c r="K519" s="53" t="s">
        <v>59</v>
      </c>
      <c r="L519" s="53" t="s">
        <v>59</v>
      </c>
      <c r="M519" s="53" t="s">
        <v>59</v>
      </c>
      <c r="N519" s="53" t="s">
        <v>59</v>
      </c>
      <c r="O519" s="53" t="s">
        <v>59</v>
      </c>
      <c r="P519" s="53" t="s">
        <v>59</v>
      </c>
      <c r="Q519" s="53" t="s">
        <v>59</v>
      </c>
      <c r="R519" s="53" t="s">
        <v>59</v>
      </c>
      <c r="S519" s="53" t="s">
        <v>59</v>
      </c>
      <c r="T519" s="53" t="s">
        <v>59</v>
      </c>
      <c r="U519" s="53" t="s">
        <v>59</v>
      </c>
      <c r="V519" s="53" t="s">
        <v>59</v>
      </c>
      <c r="W519" s="213">
        <f>SUM(K519:Q519)</f>
        <v>0</v>
      </c>
    </row>
    <row r="520" spans="1:211" ht="59.25" customHeight="1" x14ac:dyDescent="0.25">
      <c r="A520" s="56" t="s">
        <v>232</v>
      </c>
      <c r="B520" s="39" t="s">
        <v>392</v>
      </c>
      <c r="C520" s="40" t="s">
        <v>76</v>
      </c>
      <c r="D520" s="41" t="s">
        <v>0</v>
      </c>
      <c r="E520" s="40" t="s">
        <v>33</v>
      </c>
      <c r="F520" s="40" t="s">
        <v>0</v>
      </c>
      <c r="G520" s="40" t="s">
        <v>250</v>
      </c>
      <c r="H520" s="53" t="s">
        <v>0</v>
      </c>
      <c r="I520" s="53" t="s">
        <v>0</v>
      </c>
      <c r="J520" s="53" t="s">
        <v>0</v>
      </c>
      <c r="K520" s="53">
        <v>35</v>
      </c>
      <c r="L520" s="53">
        <v>78</v>
      </c>
      <c r="M520" s="53">
        <v>45</v>
      </c>
      <c r="N520" s="53">
        <v>45</v>
      </c>
      <c r="O520" s="53">
        <v>45</v>
      </c>
      <c r="P520" s="53">
        <v>45</v>
      </c>
      <c r="Q520" s="53">
        <v>45</v>
      </c>
      <c r="R520" s="53">
        <v>45</v>
      </c>
      <c r="S520" s="53">
        <v>15</v>
      </c>
      <c r="T520" s="53">
        <v>15</v>
      </c>
      <c r="U520" s="53">
        <v>15</v>
      </c>
      <c r="V520" s="59">
        <v>15</v>
      </c>
      <c r="W520" s="202">
        <f>SUM(K520:V520)</f>
        <v>443</v>
      </c>
    </row>
    <row r="521" spans="1:211" ht="81.75" customHeight="1" x14ac:dyDescent="0.25">
      <c r="A521" s="112" t="s">
        <v>138</v>
      </c>
      <c r="B521" s="52" t="s">
        <v>436</v>
      </c>
      <c r="C521" s="40" t="s">
        <v>0</v>
      </c>
      <c r="D521" s="41">
        <v>1</v>
      </c>
      <c r="E521" s="40" t="s">
        <v>0</v>
      </c>
      <c r="F521" s="40" t="s">
        <v>743</v>
      </c>
      <c r="G521" s="40" t="s">
        <v>250</v>
      </c>
      <c r="H521" s="53" t="s">
        <v>0</v>
      </c>
      <c r="I521" s="53" t="s">
        <v>0</v>
      </c>
      <c r="J521" s="53" t="s">
        <v>0</v>
      </c>
      <c r="K521" s="53" t="s">
        <v>0</v>
      </c>
      <c r="L521" s="53" t="s">
        <v>0</v>
      </c>
      <c r="M521" s="53" t="s">
        <v>0</v>
      </c>
      <c r="N521" s="53" t="s">
        <v>0</v>
      </c>
      <c r="O521" s="53" t="s">
        <v>0</v>
      </c>
      <c r="P521" s="53" t="s">
        <v>0</v>
      </c>
      <c r="Q521" s="53" t="s">
        <v>0</v>
      </c>
      <c r="R521" s="53" t="s">
        <v>0</v>
      </c>
      <c r="S521" s="53" t="s">
        <v>0</v>
      </c>
      <c r="T521" s="53" t="s">
        <v>0</v>
      </c>
      <c r="U521" s="53" t="s">
        <v>0</v>
      </c>
      <c r="V521" s="59" t="s">
        <v>0</v>
      </c>
      <c r="W521" s="172" t="s">
        <v>0</v>
      </c>
    </row>
    <row r="522" spans="1:211" ht="17.25" customHeight="1" x14ac:dyDescent="0.25">
      <c r="A522" s="129"/>
      <c r="B522" s="52" t="s">
        <v>29</v>
      </c>
      <c r="C522" s="53" t="s">
        <v>2</v>
      </c>
      <c r="D522" s="41" t="s">
        <v>0</v>
      </c>
      <c r="E522" s="53" t="s">
        <v>0</v>
      </c>
      <c r="F522" s="40" t="s">
        <v>0</v>
      </c>
      <c r="G522" s="53" t="s">
        <v>0</v>
      </c>
      <c r="H522" s="53" t="s">
        <v>0</v>
      </c>
      <c r="I522" s="53" t="s">
        <v>0</v>
      </c>
      <c r="J522" s="53" t="s">
        <v>0</v>
      </c>
      <c r="K522" s="53" t="s">
        <v>59</v>
      </c>
      <c r="L522" s="53" t="s">
        <v>59</v>
      </c>
      <c r="M522" s="53" t="s">
        <v>59</v>
      </c>
      <c r="N522" s="53" t="s">
        <v>59</v>
      </c>
      <c r="O522" s="53" t="s">
        <v>59</v>
      </c>
      <c r="P522" s="53" t="s">
        <v>59</v>
      </c>
      <c r="Q522" s="53" t="s">
        <v>59</v>
      </c>
      <c r="R522" s="53" t="s">
        <v>59</v>
      </c>
      <c r="S522" s="53" t="s">
        <v>59</v>
      </c>
      <c r="T522" s="53" t="s">
        <v>59</v>
      </c>
      <c r="U522" s="53" t="s">
        <v>59</v>
      </c>
      <c r="V522" s="53" t="s">
        <v>59</v>
      </c>
      <c r="W522" s="213">
        <f>SUM(K522:Q522)</f>
        <v>0</v>
      </c>
    </row>
    <row r="523" spans="1:211" ht="60.75" customHeight="1" x14ac:dyDescent="0.25">
      <c r="A523" s="102" t="s">
        <v>210</v>
      </c>
      <c r="B523" s="132" t="s">
        <v>393</v>
      </c>
      <c r="C523" s="74" t="s">
        <v>76</v>
      </c>
      <c r="D523" s="75" t="s">
        <v>0</v>
      </c>
      <c r="E523" s="74" t="s">
        <v>33</v>
      </c>
      <c r="F523" s="40" t="s">
        <v>743</v>
      </c>
      <c r="G523" s="74" t="s">
        <v>250</v>
      </c>
      <c r="H523" s="76" t="s">
        <v>0</v>
      </c>
      <c r="I523" s="76" t="s">
        <v>0</v>
      </c>
      <c r="J523" s="76" t="s">
        <v>0</v>
      </c>
      <c r="K523" s="76">
        <v>2</v>
      </c>
      <c r="L523" s="76">
        <v>4</v>
      </c>
      <c r="M523" s="76">
        <v>2</v>
      </c>
      <c r="N523" s="76">
        <v>2</v>
      </c>
      <c r="O523" s="76">
        <v>2</v>
      </c>
      <c r="P523" s="76">
        <v>2</v>
      </c>
      <c r="Q523" s="76">
        <v>2</v>
      </c>
      <c r="R523" s="76">
        <v>2</v>
      </c>
      <c r="S523" s="76">
        <v>2</v>
      </c>
      <c r="T523" s="76">
        <v>2</v>
      </c>
      <c r="U523" s="76">
        <v>2</v>
      </c>
      <c r="V523" s="59">
        <v>2</v>
      </c>
      <c r="W523" s="221">
        <f>SUM(K523:V523)</f>
        <v>26</v>
      </c>
    </row>
    <row r="524" spans="1:211" ht="94.5" customHeight="1" x14ac:dyDescent="0.25">
      <c r="A524" s="112" t="s">
        <v>450</v>
      </c>
      <c r="B524" s="133" t="s">
        <v>680</v>
      </c>
      <c r="C524" s="96" t="s">
        <v>0</v>
      </c>
      <c r="D524" s="96">
        <v>1</v>
      </c>
      <c r="E524" s="96" t="s">
        <v>0</v>
      </c>
      <c r="F524" s="40" t="s">
        <v>743</v>
      </c>
      <c r="G524" s="96" t="s">
        <v>250</v>
      </c>
      <c r="H524" s="96" t="s">
        <v>0</v>
      </c>
      <c r="I524" s="96" t="s">
        <v>0</v>
      </c>
      <c r="J524" s="96" t="s">
        <v>0</v>
      </c>
      <c r="K524" s="96" t="s">
        <v>0</v>
      </c>
      <c r="L524" s="96" t="s">
        <v>0</v>
      </c>
      <c r="M524" s="96" t="s">
        <v>0</v>
      </c>
      <c r="N524" s="96" t="s">
        <v>0</v>
      </c>
      <c r="O524" s="96" t="s">
        <v>0</v>
      </c>
      <c r="P524" s="96" t="s">
        <v>0</v>
      </c>
      <c r="Q524" s="96" t="s">
        <v>0</v>
      </c>
      <c r="R524" s="96" t="s">
        <v>0</v>
      </c>
      <c r="S524" s="96" t="s">
        <v>0</v>
      </c>
      <c r="T524" s="96" t="s">
        <v>0</v>
      </c>
      <c r="U524" s="96" t="s">
        <v>0</v>
      </c>
      <c r="V524" s="59" t="s">
        <v>0</v>
      </c>
      <c r="W524" s="202" t="s">
        <v>0</v>
      </c>
    </row>
    <row r="525" spans="1:211" ht="19.5" customHeight="1" x14ac:dyDescent="0.25">
      <c r="A525" s="129"/>
      <c r="B525" s="134" t="s">
        <v>29</v>
      </c>
      <c r="C525" s="96" t="s">
        <v>2</v>
      </c>
      <c r="D525" s="96" t="s">
        <v>0</v>
      </c>
      <c r="E525" s="96" t="s">
        <v>0</v>
      </c>
      <c r="F525" s="96" t="s">
        <v>0</v>
      </c>
      <c r="G525" s="96" t="s">
        <v>0</v>
      </c>
      <c r="H525" s="96" t="s">
        <v>0</v>
      </c>
      <c r="I525" s="96" t="s">
        <v>0</v>
      </c>
      <c r="J525" s="96" t="s">
        <v>0</v>
      </c>
      <c r="K525" s="96" t="s">
        <v>0</v>
      </c>
      <c r="L525" s="96" t="s">
        <v>0</v>
      </c>
      <c r="M525" s="96" t="s">
        <v>0</v>
      </c>
      <c r="N525" s="96" t="s">
        <v>0</v>
      </c>
      <c r="O525" s="96" t="s">
        <v>0</v>
      </c>
      <c r="P525" s="96" t="s">
        <v>0</v>
      </c>
      <c r="Q525" s="96" t="s">
        <v>0</v>
      </c>
      <c r="R525" s="96" t="s">
        <v>0</v>
      </c>
      <c r="S525" s="96" t="s">
        <v>0</v>
      </c>
      <c r="T525" s="96" t="s">
        <v>0</v>
      </c>
      <c r="U525" s="96" t="s">
        <v>0</v>
      </c>
      <c r="V525" s="59" t="s">
        <v>0</v>
      </c>
      <c r="W525" s="174" t="s">
        <v>0</v>
      </c>
    </row>
    <row r="526" spans="1:211" s="6" customFormat="1" ht="62.25" customHeight="1" x14ac:dyDescent="0.25">
      <c r="A526" s="179" t="s">
        <v>451</v>
      </c>
      <c r="B526" s="180" t="s">
        <v>617</v>
      </c>
      <c r="C526" s="174" t="s">
        <v>53</v>
      </c>
      <c r="D526" s="174">
        <v>1</v>
      </c>
      <c r="E526" s="174" t="s">
        <v>33</v>
      </c>
      <c r="F526" s="170" t="s">
        <v>749</v>
      </c>
      <c r="G526" s="174" t="s">
        <v>250</v>
      </c>
      <c r="H526" s="174" t="s">
        <v>0</v>
      </c>
      <c r="I526" s="174" t="s">
        <v>0</v>
      </c>
      <c r="J526" s="174" t="s">
        <v>0</v>
      </c>
      <c r="K526" s="174" t="s">
        <v>0</v>
      </c>
      <c r="L526" s="174" t="s">
        <v>0</v>
      </c>
      <c r="M526" s="174" t="s">
        <v>0</v>
      </c>
      <c r="N526" s="174" t="s">
        <v>0</v>
      </c>
      <c r="O526" s="174" t="s">
        <v>0</v>
      </c>
      <c r="P526" s="174" t="s">
        <v>0</v>
      </c>
      <c r="Q526" s="174">
        <v>1300</v>
      </c>
      <c r="R526" s="174">
        <v>1600</v>
      </c>
      <c r="S526" s="174">
        <v>1700</v>
      </c>
      <c r="T526" s="174">
        <v>1750</v>
      </c>
      <c r="U526" s="174">
        <v>1800</v>
      </c>
      <c r="V526" s="178">
        <v>1820</v>
      </c>
      <c r="W526" s="221">
        <f>SUM(K526:V526)</f>
        <v>9970</v>
      </c>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5"/>
      <c r="EE526" s="5"/>
      <c r="EF526" s="5"/>
      <c r="EG526" s="5"/>
      <c r="EH526" s="5"/>
      <c r="EI526" s="5"/>
      <c r="EJ526" s="5"/>
      <c r="EK526" s="5"/>
      <c r="EL526" s="5"/>
      <c r="EM526" s="5"/>
      <c r="EN526" s="5"/>
      <c r="EO526" s="5"/>
      <c r="EP526" s="5"/>
      <c r="EQ526" s="5"/>
      <c r="ER526" s="5"/>
      <c r="ES526" s="5"/>
      <c r="ET526" s="5"/>
      <c r="EU526" s="5"/>
      <c r="EV526" s="5"/>
      <c r="EW526" s="5"/>
      <c r="EX526" s="5"/>
      <c r="EY526" s="5"/>
      <c r="EZ526" s="5"/>
      <c r="FA526" s="5"/>
      <c r="FB526" s="5"/>
      <c r="FC526" s="5"/>
      <c r="FD526" s="5"/>
      <c r="FE526" s="5"/>
      <c r="FF526" s="5"/>
      <c r="FG526" s="5"/>
      <c r="FH526" s="5"/>
      <c r="FI526" s="5"/>
      <c r="FJ526" s="5"/>
      <c r="FK526" s="5"/>
      <c r="FL526" s="5"/>
      <c r="FM526" s="5"/>
      <c r="FN526" s="5"/>
      <c r="FO526" s="5"/>
      <c r="FP526" s="5"/>
      <c r="FQ526" s="5"/>
      <c r="FR526" s="5"/>
      <c r="FS526" s="5"/>
      <c r="FT526" s="5"/>
      <c r="FU526" s="5"/>
      <c r="FV526" s="5"/>
      <c r="FW526" s="5"/>
      <c r="FX526" s="5"/>
      <c r="FY526" s="5"/>
      <c r="FZ526" s="5"/>
      <c r="GA526" s="5"/>
      <c r="GB526" s="5"/>
      <c r="GC526" s="5"/>
      <c r="GD526" s="5"/>
      <c r="GE526" s="5"/>
      <c r="GF526" s="5"/>
      <c r="GG526" s="5"/>
      <c r="GH526" s="5"/>
      <c r="GI526" s="5"/>
      <c r="GJ526" s="5"/>
      <c r="GK526" s="5"/>
      <c r="GL526" s="5"/>
      <c r="GM526" s="5"/>
      <c r="GN526" s="5"/>
      <c r="GO526" s="5"/>
      <c r="GP526" s="5"/>
      <c r="GQ526" s="5"/>
      <c r="GR526" s="5"/>
      <c r="GS526" s="5"/>
      <c r="GT526" s="5"/>
      <c r="GU526" s="5"/>
      <c r="GV526" s="5"/>
      <c r="GW526" s="5"/>
      <c r="GX526" s="5"/>
      <c r="GY526" s="5"/>
      <c r="GZ526" s="5"/>
      <c r="HA526" s="5"/>
      <c r="HB526" s="5"/>
      <c r="HC526" s="5"/>
    </row>
    <row r="527" spans="1:211" ht="92.25" customHeight="1" x14ac:dyDescent="0.25">
      <c r="A527" s="237" t="s">
        <v>139</v>
      </c>
      <c r="B527" s="136" t="s">
        <v>561</v>
      </c>
      <c r="C527" s="81" t="s">
        <v>0</v>
      </c>
      <c r="D527" s="137">
        <v>1</v>
      </c>
      <c r="E527" s="81" t="s">
        <v>0</v>
      </c>
      <c r="F527" s="40" t="s">
        <v>743</v>
      </c>
      <c r="G527" s="81" t="s">
        <v>251</v>
      </c>
      <c r="H527" s="78" t="s">
        <v>0</v>
      </c>
      <c r="I527" s="78" t="s">
        <v>0</v>
      </c>
      <c r="J527" s="78" t="s">
        <v>0</v>
      </c>
      <c r="K527" s="78" t="s">
        <v>0</v>
      </c>
      <c r="L527" s="78" t="s">
        <v>0</v>
      </c>
      <c r="M527" s="78" t="s">
        <v>0</v>
      </c>
      <c r="N527" s="78" t="s">
        <v>0</v>
      </c>
      <c r="O527" s="78" t="s">
        <v>0</v>
      </c>
      <c r="P527" s="78" t="s">
        <v>0</v>
      </c>
      <c r="Q527" s="78" t="s">
        <v>0</v>
      </c>
      <c r="R527" s="78" t="s">
        <v>0</v>
      </c>
      <c r="S527" s="78" t="s">
        <v>0</v>
      </c>
      <c r="T527" s="78" t="s">
        <v>0</v>
      </c>
      <c r="U527" s="78" t="s">
        <v>0</v>
      </c>
      <c r="V527" s="59" t="s">
        <v>0</v>
      </c>
      <c r="W527" s="172" t="s">
        <v>0</v>
      </c>
    </row>
    <row r="528" spans="1:211" s="1" customFormat="1" ht="17.25" customHeight="1" x14ac:dyDescent="0.25">
      <c r="A528" s="238"/>
      <c r="B528" s="73" t="s">
        <v>29</v>
      </c>
      <c r="C528" s="76" t="s">
        <v>2</v>
      </c>
      <c r="D528" s="75" t="s">
        <v>0</v>
      </c>
      <c r="E528" s="76" t="s">
        <v>0</v>
      </c>
      <c r="F528" s="74" t="s">
        <v>0</v>
      </c>
      <c r="G528" s="76" t="s">
        <v>0</v>
      </c>
      <c r="H528" s="76" t="s">
        <v>0</v>
      </c>
      <c r="I528" s="76" t="s">
        <v>0</v>
      </c>
      <c r="J528" s="76" t="s">
        <v>0</v>
      </c>
      <c r="K528" s="76" t="s">
        <v>59</v>
      </c>
      <c r="L528" s="76" t="s">
        <v>59</v>
      </c>
      <c r="M528" s="76" t="s">
        <v>59</v>
      </c>
      <c r="N528" s="76" t="s">
        <v>59</v>
      </c>
      <c r="O528" s="76" t="s">
        <v>59</v>
      </c>
      <c r="P528" s="76" t="s">
        <v>59</v>
      </c>
      <c r="Q528" s="76" t="s">
        <v>59</v>
      </c>
      <c r="R528" s="76" t="s">
        <v>59</v>
      </c>
      <c r="S528" s="76" t="s">
        <v>59</v>
      </c>
      <c r="T528" s="76" t="s">
        <v>59</v>
      </c>
      <c r="U528" s="76" t="s">
        <v>59</v>
      </c>
      <c r="V528" s="76" t="s">
        <v>59</v>
      </c>
      <c r="W528" s="222">
        <f>SUM(K528:Q528)</f>
        <v>0</v>
      </c>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row>
    <row r="529" spans="1:211" s="1" customFormat="1" ht="95.25" customHeight="1" x14ac:dyDescent="0.25">
      <c r="A529" s="61" t="s">
        <v>295</v>
      </c>
      <c r="B529" s="39" t="s">
        <v>394</v>
      </c>
      <c r="C529" s="40" t="s">
        <v>0</v>
      </c>
      <c r="D529" s="41" t="s">
        <v>0</v>
      </c>
      <c r="E529" s="40" t="s">
        <v>0</v>
      </c>
      <c r="F529" s="40" t="s">
        <v>743</v>
      </c>
      <c r="G529" s="40" t="s">
        <v>251</v>
      </c>
      <c r="H529" s="53" t="s">
        <v>0</v>
      </c>
      <c r="I529" s="53" t="s">
        <v>0</v>
      </c>
      <c r="J529" s="53" t="s">
        <v>0</v>
      </c>
      <c r="K529" s="53" t="s">
        <v>0</v>
      </c>
      <c r="L529" s="53" t="s">
        <v>0</v>
      </c>
      <c r="M529" s="53" t="s">
        <v>0</v>
      </c>
      <c r="N529" s="53" t="s">
        <v>0</v>
      </c>
      <c r="O529" s="53" t="s">
        <v>0</v>
      </c>
      <c r="P529" s="53" t="s">
        <v>0</v>
      </c>
      <c r="Q529" s="53" t="s">
        <v>0</v>
      </c>
      <c r="R529" s="53" t="s">
        <v>0</v>
      </c>
      <c r="S529" s="53" t="s">
        <v>0</v>
      </c>
      <c r="T529" s="53" t="s">
        <v>0</v>
      </c>
      <c r="U529" s="53" t="s">
        <v>0</v>
      </c>
      <c r="V529" s="59" t="s">
        <v>0</v>
      </c>
      <c r="W529" s="172" t="s">
        <v>0</v>
      </c>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row>
    <row r="530" spans="1:211" s="6" customFormat="1" ht="230.25" customHeight="1" x14ac:dyDescent="0.25">
      <c r="A530" s="62" t="s">
        <v>416</v>
      </c>
      <c r="B530" s="73" t="s">
        <v>395</v>
      </c>
      <c r="C530" s="74" t="s">
        <v>27</v>
      </c>
      <c r="D530" s="75" t="s">
        <v>0</v>
      </c>
      <c r="E530" s="74" t="s">
        <v>635</v>
      </c>
      <c r="F530" s="74" t="s">
        <v>0</v>
      </c>
      <c r="G530" s="74" t="s">
        <v>251</v>
      </c>
      <c r="H530" s="76" t="s">
        <v>0</v>
      </c>
      <c r="I530" s="76" t="s">
        <v>0</v>
      </c>
      <c r="J530" s="76" t="s">
        <v>0</v>
      </c>
      <c r="K530" s="76">
        <v>100</v>
      </c>
      <c r="L530" s="76">
        <v>100</v>
      </c>
      <c r="M530" s="76">
        <v>100</v>
      </c>
      <c r="N530" s="76">
        <v>100</v>
      </c>
      <c r="O530" s="76">
        <v>100</v>
      </c>
      <c r="P530" s="76">
        <v>100</v>
      </c>
      <c r="Q530" s="76">
        <v>100</v>
      </c>
      <c r="R530" s="76">
        <v>100</v>
      </c>
      <c r="S530" s="76">
        <v>100</v>
      </c>
      <c r="T530" s="76">
        <v>100</v>
      </c>
      <c r="U530" s="76">
        <v>100</v>
      </c>
      <c r="V530" s="59">
        <v>100</v>
      </c>
      <c r="W530" s="172" t="s">
        <v>0</v>
      </c>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s="5"/>
      <c r="FG530" s="5"/>
      <c r="FH530" s="5"/>
      <c r="FI530" s="5"/>
      <c r="FJ530" s="5"/>
      <c r="FK530" s="5"/>
      <c r="FL530" s="5"/>
      <c r="FM530" s="5"/>
      <c r="FN530" s="5"/>
      <c r="FO530" s="5"/>
      <c r="FP530" s="5"/>
      <c r="FQ530" s="5"/>
      <c r="FR530" s="5"/>
      <c r="FS530" s="5"/>
      <c r="FT530" s="5"/>
      <c r="FU530" s="5"/>
      <c r="FV530" s="5"/>
      <c r="FW530" s="5"/>
      <c r="FX530" s="5"/>
      <c r="FY530" s="5"/>
      <c r="FZ530" s="5"/>
      <c r="GA530" s="5"/>
      <c r="GB530" s="5"/>
      <c r="GC530" s="5"/>
      <c r="GD530" s="5"/>
      <c r="GE530" s="5"/>
      <c r="GF530" s="5"/>
      <c r="GG530" s="5"/>
      <c r="GH530" s="5"/>
      <c r="GI530" s="5"/>
      <c r="GJ530" s="5"/>
      <c r="GK530" s="5"/>
      <c r="GL530" s="5"/>
      <c r="GM530" s="5"/>
      <c r="GN530" s="5"/>
      <c r="GO530" s="5"/>
      <c r="GP530" s="5"/>
      <c r="GQ530" s="5"/>
      <c r="GR530" s="5"/>
      <c r="GS530" s="5"/>
      <c r="GT530" s="5"/>
      <c r="GU530" s="5"/>
      <c r="GV530" s="5"/>
      <c r="GW530" s="5"/>
      <c r="GX530" s="5"/>
      <c r="GY530" s="5"/>
      <c r="GZ530" s="5"/>
      <c r="HA530" s="5"/>
      <c r="HB530" s="5"/>
      <c r="HC530" s="5"/>
    </row>
    <row r="531" spans="1:211" ht="66" customHeight="1" x14ac:dyDescent="0.25">
      <c r="A531" s="249" t="s">
        <v>452</v>
      </c>
      <c r="B531" s="133" t="s">
        <v>505</v>
      </c>
      <c r="C531" s="96" t="s">
        <v>0</v>
      </c>
      <c r="D531" s="96">
        <v>1</v>
      </c>
      <c r="E531" s="96" t="s">
        <v>0</v>
      </c>
      <c r="F531" s="40" t="s">
        <v>743</v>
      </c>
      <c r="G531" s="96" t="s">
        <v>523</v>
      </c>
      <c r="H531" s="96" t="s">
        <v>0</v>
      </c>
      <c r="I531" s="96" t="s">
        <v>0</v>
      </c>
      <c r="J531" s="96" t="s">
        <v>0</v>
      </c>
      <c r="K531" s="96" t="s">
        <v>0</v>
      </c>
      <c r="L531" s="96" t="s">
        <v>0</v>
      </c>
      <c r="M531" s="96" t="s">
        <v>0</v>
      </c>
      <c r="N531" s="96" t="s">
        <v>0</v>
      </c>
      <c r="O531" s="96" t="s">
        <v>0</v>
      </c>
      <c r="P531" s="96" t="s">
        <v>0</v>
      </c>
      <c r="Q531" s="96" t="s">
        <v>0</v>
      </c>
      <c r="R531" s="96" t="s">
        <v>0</v>
      </c>
      <c r="S531" s="96" t="s">
        <v>0</v>
      </c>
      <c r="T531" s="96" t="s">
        <v>0</v>
      </c>
      <c r="U531" s="96" t="s">
        <v>0</v>
      </c>
      <c r="V531" s="59" t="s">
        <v>0</v>
      </c>
      <c r="W531" s="223" t="s">
        <v>0</v>
      </c>
    </row>
    <row r="532" spans="1:211" s="1" customFormat="1" ht="24.75" customHeight="1" x14ac:dyDescent="0.25">
      <c r="A532" s="250"/>
      <c r="B532" s="135" t="s">
        <v>29</v>
      </c>
      <c r="C532" s="96" t="s">
        <v>2</v>
      </c>
      <c r="D532" s="96" t="s">
        <v>0</v>
      </c>
      <c r="E532" s="96" t="s">
        <v>0</v>
      </c>
      <c r="F532" s="96" t="s">
        <v>0</v>
      </c>
      <c r="G532" s="96" t="s">
        <v>0</v>
      </c>
      <c r="H532" s="96">
        <v>104</v>
      </c>
      <c r="I532" s="96" t="s">
        <v>453</v>
      </c>
      <c r="J532" s="96">
        <v>530</v>
      </c>
      <c r="K532" s="96" t="s">
        <v>0</v>
      </c>
      <c r="L532" s="96" t="s">
        <v>0</v>
      </c>
      <c r="M532" s="96" t="s">
        <v>59</v>
      </c>
      <c r="N532" s="96">
        <v>11521.9</v>
      </c>
      <c r="O532" s="96">
        <v>11974.4</v>
      </c>
      <c r="P532" s="96">
        <v>11626.4</v>
      </c>
      <c r="Q532" s="96">
        <v>12084.8</v>
      </c>
      <c r="R532" s="138">
        <v>12438.9</v>
      </c>
      <c r="S532" s="76">
        <v>15363.3</v>
      </c>
      <c r="T532" s="76">
        <v>11557.7</v>
      </c>
      <c r="U532" s="76">
        <v>11735.4</v>
      </c>
      <c r="V532" s="76">
        <v>11735.4</v>
      </c>
      <c r="W532" s="224">
        <f>SUM(L532:V532)</f>
        <v>110038.19999999998</v>
      </c>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row>
    <row r="533" spans="1:211" ht="54.75" customHeight="1" x14ac:dyDescent="0.25">
      <c r="A533" s="139" t="s">
        <v>457</v>
      </c>
      <c r="B533" s="133" t="s">
        <v>506</v>
      </c>
      <c r="C533" s="96" t="s">
        <v>456</v>
      </c>
      <c r="D533" s="96" t="s">
        <v>0</v>
      </c>
      <c r="E533" s="140" t="s">
        <v>454</v>
      </c>
      <c r="F533" s="40" t="s">
        <v>758</v>
      </c>
      <c r="G533" s="96" t="s">
        <v>523</v>
      </c>
      <c r="H533" s="96" t="s">
        <v>0</v>
      </c>
      <c r="I533" s="96" t="s">
        <v>0</v>
      </c>
      <c r="J533" s="96" t="s">
        <v>0</v>
      </c>
      <c r="K533" s="96" t="s">
        <v>0</v>
      </c>
      <c r="L533" s="96">
        <v>7</v>
      </c>
      <c r="M533" s="96">
        <v>8</v>
      </c>
      <c r="N533" s="96">
        <v>8</v>
      </c>
      <c r="O533" s="96">
        <v>8</v>
      </c>
      <c r="P533" s="96">
        <v>9</v>
      </c>
      <c r="Q533" s="96">
        <v>10</v>
      </c>
      <c r="R533" s="96">
        <v>11</v>
      </c>
      <c r="S533" s="96" t="s">
        <v>0</v>
      </c>
      <c r="T533" s="96" t="s">
        <v>0</v>
      </c>
      <c r="U533" s="96" t="s">
        <v>0</v>
      </c>
      <c r="V533" s="59" t="s">
        <v>0</v>
      </c>
      <c r="W533" s="174" t="s">
        <v>0</v>
      </c>
    </row>
    <row r="534" spans="1:211" ht="66.75" customHeight="1" x14ac:dyDescent="0.25">
      <c r="A534" s="139" t="s">
        <v>458</v>
      </c>
      <c r="B534" s="133" t="s">
        <v>507</v>
      </c>
      <c r="C534" s="96" t="s">
        <v>0</v>
      </c>
      <c r="D534" s="96">
        <v>1</v>
      </c>
      <c r="E534" s="96" t="s">
        <v>0</v>
      </c>
      <c r="F534" s="40" t="s">
        <v>751</v>
      </c>
      <c r="G534" s="96" t="s">
        <v>523</v>
      </c>
      <c r="H534" s="96" t="s">
        <v>0</v>
      </c>
      <c r="I534" s="96" t="s">
        <v>0</v>
      </c>
      <c r="J534" s="96" t="s">
        <v>0</v>
      </c>
      <c r="K534" s="96" t="s">
        <v>0</v>
      </c>
      <c r="L534" s="96" t="s">
        <v>0</v>
      </c>
      <c r="M534" s="96" t="s">
        <v>0</v>
      </c>
      <c r="N534" s="96" t="s">
        <v>0</v>
      </c>
      <c r="O534" s="96" t="s">
        <v>0</v>
      </c>
      <c r="P534" s="96" t="s">
        <v>0</v>
      </c>
      <c r="Q534" s="96" t="s">
        <v>0</v>
      </c>
      <c r="R534" s="96" t="s">
        <v>0</v>
      </c>
      <c r="S534" s="96" t="s">
        <v>0</v>
      </c>
      <c r="T534" s="96" t="s">
        <v>0</v>
      </c>
      <c r="U534" s="96" t="s">
        <v>0</v>
      </c>
      <c r="V534" s="59" t="s">
        <v>0</v>
      </c>
      <c r="W534" s="174" t="s">
        <v>0</v>
      </c>
    </row>
    <row r="535" spans="1:211" ht="62.25" customHeight="1" x14ac:dyDescent="0.25">
      <c r="A535" s="139" t="s">
        <v>459</v>
      </c>
      <c r="B535" s="133" t="s">
        <v>508</v>
      </c>
      <c r="C535" s="96" t="s">
        <v>0</v>
      </c>
      <c r="D535" s="96">
        <v>1</v>
      </c>
      <c r="E535" s="96" t="s">
        <v>0</v>
      </c>
      <c r="F535" s="40" t="s">
        <v>751</v>
      </c>
      <c r="G535" s="96" t="s">
        <v>523</v>
      </c>
      <c r="H535" s="96" t="s">
        <v>0</v>
      </c>
      <c r="I535" s="96" t="s">
        <v>0</v>
      </c>
      <c r="J535" s="96" t="s">
        <v>0</v>
      </c>
      <c r="K535" s="96" t="s">
        <v>0</v>
      </c>
      <c r="L535" s="96" t="s">
        <v>0</v>
      </c>
      <c r="M535" s="96" t="s">
        <v>0</v>
      </c>
      <c r="N535" s="96" t="s">
        <v>0</v>
      </c>
      <c r="O535" s="96" t="s">
        <v>0</v>
      </c>
      <c r="P535" s="96" t="s">
        <v>0</v>
      </c>
      <c r="Q535" s="96" t="s">
        <v>0</v>
      </c>
      <c r="R535" s="96" t="s">
        <v>0</v>
      </c>
      <c r="S535" s="96" t="s">
        <v>0</v>
      </c>
      <c r="T535" s="96" t="s">
        <v>0</v>
      </c>
      <c r="U535" s="96" t="s">
        <v>0</v>
      </c>
      <c r="V535" s="59" t="s">
        <v>0</v>
      </c>
      <c r="W535" s="174" t="s">
        <v>0</v>
      </c>
    </row>
    <row r="536" spans="1:211" s="6" customFormat="1" ht="62.25" customHeight="1" x14ac:dyDescent="0.25">
      <c r="A536" s="181" t="s">
        <v>460</v>
      </c>
      <c r="B536" s="182" t="s">
        <v>509</v>
      </c>
      <c r="C536" s="174" t="s">
        <v>449</v>
      </c>
      <c r="D536" s="174">
        <v>1</v>
      </c>
      <c r="E536" s="174" t="s">
        <v>33</v>
      </c>
      <c r="F536" s="170" t="s">
        <v>751</v>
      </c>
      <c r="G536" s="174" t="s">
        <v>523</v>
      </c>
      <c r="H536" s="174" t="s">
        <v>0</v>
      </c>
      <c r="I536" s="174" t="s">
        <v>0</v>
      </c>
      <c r="J536" s="174" t="s">
        <v>0</v>
      </c>
      <c r="K536" s="174" t="s">
        <v>0</v>
      </c>
      <c r="L536" s="174" t="s">
        <v>0</v>
      </c>
      <c r="M536" s="174">
        <v>750</v>
      </c>
      <c r="N536" s="174">
        <v>800</v>
      </c>
      <c r="O536" s="174">
        <v>850</v>
      </c>
      <c r="P536" s="174">
        <v>900</v>
      </c>
      <c r="Q536" s="174">
        <v>950</v>
      </c>
      <c r="R536" s="174">
        <v>1000</v>
      </c>
      <c r="S536" s="174" t="s">
        <v>0</v>
      </c>
      <c r="T536" s="174" t="s">
        <v>0</v>
      </c>
      <c r="U536" s="174" t="s">
        <v>0</v>
      </c>
      <c r="V536" s="178" t="s">
        <v>0</v>
      </c>
      <c r="W536" s="174">
        <f>SUM(M536:V536)</f>
        <v>5250</v>
      </c>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c r="FE536" s="5"/>
      <c r="FF536" s="5"/>
      <c r="FG536" s="5"/>
      <c r="FH536" s="5"/>
      <c r="FI536" s="5"/>
      <c r="FJ536" s="5"/>
      <c r="FK536" s="5"/>
      <c r="FL536" s="5"/>
      <c r="FM536" s="5"/>
      <c r="FN536" s="5"/>
      <c r="FO536" s="5"/>
      <c r="FP536" s="5"/>
      <c r="FQ536" s="5"/>
      <c r="FR536" s="5"/>
      <c r="FS536" s="5"/>
      <c r="FT536" s="5"/>
      <c r="FU536" s="5"/>
      <c r="FV536" s="5"/>
      <c r="FW536" s="5"/>
      <c r="FX536" s="5"/>
      <c r="FY536" s="5"/>
      <c r="FZ536" s="5"/>
      <c r="GA536" s="5"/>
      <c r="GB536" s="5"/>
      <c r="GC536" s="5"/>
      <c r="GD536" s="5"/>
      <c r="GE536" s="5"/>
      <c r="GF536" s="5"/>
      <c r="GG536" s="5"/>
      <c r="GH536" s="5"/>
      <c r="GI536" s="5"/>
      <c r="GJ536" s="5"/>
      <c r="GK536" s="5"/>
      <c r="GL536" s="5"/>
      <c r="GM536" s="5"/>
      <c r="GN536" s="5"/>
      <c r="GO536" s="5"/>
      <c r="GP536" s="5"/>
      <c r="GQ536" s="5"/>
      <c r="GR536" s="5"/>
      <c r="GS536" s="5"/>
      <c r="GT536" s="5"/>
      <c r="GU536" s="5"/>
      <c r="GV536" s="5"/>
      <c r="GW536" s="5"/>
      <c r="GX536" s="5"/>
      <c r="GY536" s="5"/>
      <c r="GZ536" s="5"/>
      <c r="HA536" s="5"/>
      <c r="HB536" s="5"/>
      <c r="HC536" s="5"/>
    </row>
    <row r="537" spans="1:211" ht="54.75" customHeight="1" x14ac:dyDescent="0.25">
      <c r="A537" s="139" t="s">
        <v>461</v>
      </c>
      <c r="B537" s="133" t="s">
        <v>510</v>
      </c>
      <c r="C537" s="96" t="s">
        <v>0</v>
      </c>
      <c r="D537" s="96">
        <v>1</v>
      </c>
      <c r="E537" s="96" t="s">
        <v>0</v>
      </c>
      <c r="F537" s="40" t="s">
        <v>752</v>
      </c>
      <c r="G537" s="96" t="s">
        <v>523</v>
      </c>
      <c r="H537" s="96" t="s">
        <v>0</v>
      </c>
      <c r="I537" s="96" t="s">
        <v>0</v>
      </c>
      <c r="J537" s="96" t="s">
        <v>0</v>
      </c>
      <c r="K537" s="96" t="s">
        <v>0</v>
      </c>
      <c r="L537" s="96" t="s">
        <v>0</v>
      </c>
      <c r="M537" s="96" t="s">
        <v>0</v>
      </c>
      <c r="N537" s="96" t="s">
        <v>0</v>
      </c>
      <c r="O537" s="96" t="s">
        <v>0</v>
      </c>
      <c r="P537" s="96" t="s">
        <v>0</v>
      </c>
      <c r="Q537" s="96" t="s">
        <v>0</v>
      </c>
      <c r="R537" s="96" t="s">
        <v>0</v>
      </c>
      <c r="S537" s="96" t="s">
        <v>0</v>
      </c>
      <c r="T537" s="96" t="s">
        <v>0</v>
      </c>
      <c r="U537" s="96" t="s">
        <v>0</v>
      </c>
      <c r="V537" s="59" t="s">
        <v>0</v>
      </c>
      <c r="W537" s="174" t="s">
        <v>0</v>
      </c>
    </row>
    <row r="538" spans="1:211" s="6" customFormat="1" ht="54" customHeight="1" x14ac:dyDescent="0.25">
      <c r="A538" s="181" t="s">
        <v>462</v>
      </c>
      <c r="B538" s="182" t="s">
        <v>511</v>
      </c>
      <c r="C538" s="174" t="s">
        <v>53</v>
      </c>
      <c r="D538" s="174">
        <v>1</v>
      </c>
      <c r="E538" s="174" t="s">
        <v>33</v>
      </c>
      <c r="F538" s="170" t="s">
        <v>752</v>
      </c>
      <c r="G538" s="174" t="s">
        <v>523</v>
      </c>
      <c r="H538" s="174" t="s">
        <v>0</v>
      </c>
      <c r="I538" s="174" t="s">
        <v>0</v>
      </c>
      <c r="J538" s="174" t="s">
        <v>0</v>
      </c>
      <c r="K538" s="174" t="s">
        <v>0</v>
      </c>
      <c r="L538" s="174" t="s">
        <v>0</v>
      </c>
      <c r="M538" s="174" t="s">
        <v>0</v>
      </c>
      <c r="N538" s="174">
        <v>1</v>
      </c>
      <c r="O538" s="174">
        <v>1</v>
      </c>
      <c r="P538" s="174">
        <v>1</v>
      </c>
      <c r="Q538" s="174">
        <v>1</v>
      </c>
      <c r="R538" s="174">
        <v>1</v>
      </c>
      <c r="S538" s="174">
        <v>1</v>
      </c>
      <c r="T538" s="174">
        <v>1</v>
      </c>
      <c r="U538" s="174">
        <v>1</v>
      </c>
      <c r="V538" s="178">
        <v>1</v>
      </c>
      <c r="W538" s="221">
        <f>SUM(K538:V538)</f>
        <v>9</v>
      </c>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s="5"/>
      <c r="FG538" s="5"/>
      <c r="FH538" s="5"/>
      <c r="FI538" s="5"/>
      <c r="FJ538" s="5"/>
      <c r="FK538" s="5"/>
      <c r="FL538" s="5"/>
      <c r="FM538" s="5"/>
      <c r="FN538" s="5"/>
      <c r="FO538" s="5"/>
      <c r="FP538" s="5"/>
      <c r="FQ538" s="5"/>
      <c r="FR538" s="5"/>
      <c r="FS538" s="5"/>
      <c r="FT538" s="5"/>
      <c r="FU538" s="5"/>
      <c r="FV538" s="5"/>
      <c r="FW538" s="5"/>
      <c r="FX538" s="5"/>
      <c r="FY538" s="5"/>
      <c r="FZ538" s="5"/>
      <c r="GA538" s="5"/>
      <c r="GB538" s="5"/>
      <c r="GC538" s="5"/>
      <c r="GD538" s="5"/>
      <c r="GE538" s="5"/>
      <c r="GF538" s="5"/>
      <c r="GG538" s="5"/>
      <c r="GH538" s="5"/>
      <c r="GI538" s="5"/>
      <c r="GJ538" s="5"/>
      <c r="GK538" s="5"/>
      <c r="GL538" s="5"/>
      <c r="GM538" s="5"/>
      <c r="GN538" s="5"/>
      <c r="GO538" s="5"/>
      <c r="GP538" s="5"/>
      <c r="GQ538" s="5"/>
      <c r="GR538" s="5"/>
      <c r="GS538" s="5"/>
      <c r="GT538" s="5"/>
      <c r="GU538" s="5"/>
      <c r="GV538" s="5"/>
      <c r="GW538" s="5"/>
      <c r="GX538" s="5"/>
      <c r="GY538" s="5"/>
      <c r="GZ538" s="5"/>
      <c r="HA538" s="5"/>
      <c r="HB538" s="5"/>
      <c r="HC538" s="5"/>
    </row>
    <row r="539" spans="1:211" ht="93" customHeight="1" x14ac:dyDescent="0.25">
      <c r="A539" s="139" t="s">
        <v>463</v>
      </c>
      <c r="B539" s="133" t="s">
        <v>512</v>
      </c>
      <c r="C539" s="96" t="s">
        <v>0</v>
      </c>
      <c r="D539" s="96">
        <v>1</v>
      </c>
      <c r="E539" s="96" t="s">
        <v>0</v>
      </c>
      <c r="F539" s="40" t="s">
        <v>751</v>
      </c>
      <c r="G539" s="96" t="s">
        <v>523</v>
      </c>
      <c r="H539" s="96" t="s">
        <v>0</v>
      </c>
      <c r="I539" s="96" t="s">
        <v>0</v>
      </c>
      <c r="J539" s="96" t="s">
        <v>0</v>
      </c>
      <c r="K539" s="96" t="s">
        <v>0</v>
      </c>
      <c r="L539" s="96" t="s">
        <v>0</v>
      </c>
      <c r="M539" s="96" t="s">
        <v>0</v>
      </c>
      <c r="N539" s="96" t="s">
        <v>0</v>
      </c>
      <c r="O539" s="96" t="s">
        <v>0</v>
      </c>
      <c r="P539" s="96" t="s">
        <v>0</v>
      </c>
      <c r="Q539" s="96" t="s">
        <v>0</v>
      </c>
      <c r="R539" s="96" t="s">
        <v>0</v>
      </c>
      <c r="S539" s="96" t="s">
        <v>0</v>
      </c>
      <c r="T539" s="96" t="s">
        <v>0</v>
      </c>
      <c r="U539" s="96" t="s">
        <v>0</v>
      </c>
      <c r="V539" s="59" t="s">
        <v>0</v>
      </c>
      <c r="W539" s="174" t="s">
        <v>0</v>
      </c>
    </row>
    <row r="540" spans="1:211" s="6" customFormat="1" ht="61.5" customHeight="1" x14ac:dyDescent="0.25">
      <c r="A540" s="181" t="s">
        <v>464</v>
      </c>
      <c r="B540" s="182" t="s">
        <v>513</v>
      </c>
      <c r="C540" s="174" t="s">
        <v>60</v>
      </c>
      <c r="D540" s="174">
        <v>1</v>
      </c>
      <c r="E540" s="174" t="s">
        <v>33</v>
      </c>
      <c r="F540" s="170" t="s">
        <v>751</v>
      </c>
      <c r="G540" s="174" t="s">
        <v>523</v>
      </c>
      <c r="H540" s="174" t="s">
        <v>0</v>
      </c>
      <c r="I540" s="174" t="s">
        <v>0</v>
      </c>
      <c r="J540" s="174" t="s">
        <v>0</v>
      </c>
      <c r="K540" s="174" t="s">
        <v>0</v>
      </c>
      <c r="L540" s="174" t="s">
        <v>0</v>
      </c>
      <c r="M540" s="174">
        <v>40</v>
      </c>
      <c r="N540" s="174">
        <v>40</v>
      </c>
      <c r="O540" s="174">
        <v>40</v>
      </c>
      <c r="P540" s="174">
        <v>38</v>
      </c>
      <c r="Q540" s="174">
        <v>35</v>
      </c>
      <c r="R540" s="174">
        <v>32</v>
      </c>
      <c r="S540" s="174" t="s">
        <v>0</v>
      </c>
      <c r="T540" s="174" t="s">
        <v>0</v>
      </c>
      <c r="U540" s="174" t="s">
        <v>0</v>
      </c>
      <c r="V540" s="178" t="s">
        <v>0</v>
      </c>
      <c r="W540" s="174">
        <f>SUM(M540:V540)</f>
        <v>225</v>
      </c>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5"/>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s="5"/>
      <c r="FG540" s="5"/>
      <c r="FH540" s="5"/>
      <c r="FI540" s="5"/>
      <c r="FJ540" s="5"/>
      <c r="FK540" s="5"/>
      <c r="FL540" s="5"/>
      <c r="FM540" s="5"/>
      <c r="FN540" s="5"/>
      <c r="FO540" s="5"/>
      <c r="FP540" s="5"/>
      <c r="FQ540" s="5"/>
      <c r="FR540" s="5"/>
      <c r="FS540" s="5"/>
      <c r="FT540" s="5"/>
      <c r="FU540" s="5"/>
      <c r="FV540" s="5"/>
      <c r="FW540" s="5"/>
      <c r="FX540" s="5"/>
      <c r="FY540" s="5"/>
      <c r="FZ540" s="5"/>
      <c r="GA540" s="5"/>
      <c r="GB540" s="5"/>
      <c r="GC540" s="5"/>
      <c r="GD540" s="5"/>
      <c r="GE540" s="5"/>
      <c r="GF540" s="5"/>
      <c r="GG540" s="5"/>
      <c r="GH540" s="5"/>
      <c r="GI540" s="5"/>
      <c r="GJ540" s="5"/>
      <c r="GK540" s="5"/>
      <c r="GL540" s="5"/>
      <c r="GM540" s="5"/>
      <c r="GN540" s="5"/>
      <c r="GO540" s="5"/>
      <c r="GP540" s="5"/>
      <c r="GQ540" s="5"/>
      <c r="GR540" s="5"/>
      <c r="GS540" s="5"/>
      <c r="GT540" s="5"/>
      <c r="GU540" s="5"/>
      <c r="GV540" s="5"/>
      <c r="GW540" s="5"/>
      <c r="GX540" s="5"/>
      <c r="GY540" s="5"/>
      <c r="GZ540" s="5"/>
      <c r="HA540" s="5"/>
      <c r="HB540" s="5"/>
      <c r="HC540" s="5"/>
    </row>
    <row r="541" spans="1:211" ht="64.5" customHeight="1" x14ac:dyDescent="0.25">
      <c r="A541" s="139" t="s">
        <v>465</v>
      </c>
      <c r="B541" s="133" t="s">
        <v>515</v>
      </c>
      <c r="C541" s="96" t="s">
        <v>0</v>
      </c>
      <c r="D541" s="96">
        <v>1</v>
      </c>
      <c r="E541" s="96" t="s">
        <v>0</v>
      </c>
      <c r="F541" s="40" t="s">
        <v>745</v>
      </c>
      <c r="G541" s="96" t="s">
        <v>250</v>
      </c>
      <c r="H541" s="96" t="s">
        <v>0</v>
      </c>
      <c r="I541" s="96" t="s">
        <v>0</v>
      </c>
      <c r="J541" s="96" t="s">
        <v>0</v>
      </c>
      <c r="K541" s="96" t="s">
        <v>0</v>
      </c>
      <c r="L541" s="96" t="s">
        <v>0</v>
      </c>
      <c r="M541" s="96" t="s">
        <v>0</v>
      </c>
      <c r="N541" s="96" t="s">
        <v>0</v>
      </c>
      <c r="O541" s="96" t="s">
        <v>0</v>
      </c>
      <c r="P541" s="96" t="s">
        <v>0</v>
      </c>
      <c r="Q541" s="96" t="s">
        <v>0</v>
      </c>
      <c r="R541" s="96" t="s">
        <v>0</v>
      </c>
      <c r="S541" s="96" t="s">
        <v>0</v>
      </c>
      <c r="T541" s="96" t="s">
        <v>0</v>
      </c>
      <c r="U541" s="96" t="s">
        <v>0</v>
      </c>
      <c r="V541" s="59" t="s">
        <v>0</v>
      </c>
      <c r="W541" s="174" t="s">
        <v>0</v>
      </c>
    </row>
    <row r="542" spans="1:211" s="6" customFormat="1" ht="61.5" customHeight="1" x14ac:dyDescent="0.25">
      <c r="A542" s="181" t="s">
        <v>466</v>
      </c>
      <c r="B542" s="182" t="s">
        <v>514</v>
      </c>
      <c r="C542" s="174" t="s">
        <v>53</v>
      </c>
      <c r="D542" s="174">
        <v>1</v>
      </c>
      <c r="E542" s="174" t="s">
        <v>33</v>
      </c>
      <c r="F542" s="170" t="s">
        <v>745</v>
      </c>
      <c r="G542" s="174" t="s">
        <v>523</v>
      </c>
      <c r="H542" s="174" t="s">
        <v>0</v>
      </c>
      <c r="I542" s="174" t="s">
        <v>0</v>
      </c>
      <c r="J542" s="174" t="s">
        <v>0</v>
      </c>
      <c r="K542" s="174" t="s">
        <v>0</v>
      </c>
      <c r="L542" s="174" t="s">
        <v>0</v>
      </c>
      <c r="M542" s="174">
        <v>4</v>
      </c>
      <c r="N542" s="174">
        <v>4</v>
      </c>
      <c r="O542" s="174">
        <v>4</v>
      </c>
      <c r="P542" s="174">
        <v>4</v>
      </c>
      <c r="Q542" s="174">
        <v>4</v>
      </c>
      <c r="R542" s="174">
        <v>5</v>
      </c>
      <c r="S542" s="174">
        <v>4</v>
      </c>
      <c r="T542" s="174">
        <v>4</v>
      </c>
      <c r="U542" s="174">
        <v>4</v>
      </c>
      <c r="V542" s="178">
        <v>4</v>
      </c>
      <c r="W542" s="174">
        <f>SUM(M542:V542)</f>
        <v>41</v>
      </c>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s="5"/>
      <c r="FG542" s="5"/>
      <c r="FH542" s="5"/>
      <c r="FI542" s="5"/>
      <c r="FJ542" s="5"/>
      <c r="FK542" s="5"/>
      <c r="FL542" s="5"/>
      <c r="FM542" s="5"/>
      <c r="FN542" s="5"/>
      <c r="FO542" s="5"/>
      <c r="FP542" s="5"/>
      <c r="FQ542" s="5"/>
      <c r="FR542" s="5"/>
      <c r="FS542" s="5"/>
      <c r="FT542" s="5"/>
      <c r="FU542" s="5"/>
      <c r="FV542" s="5"/>
      <c r="FW542" s="5"/>
      <c r="FX542" s="5"/>
      <c r="FY542" s="5"/>
      <c r="FZ542" s="5"/>
      <c r="GA542" s="5"/>
      <c r="GB542" s="5"/>
      <c r="GC542" s="5"/>
      <c r="GD542" s="5"/>
      <c r="GE542" s="5"/>
      <c r="GF542" s="5"/>
      <c r="GG542" s="5"/>
      <c r="GH542" s="5"/>
      <c r="GI542" s="5"/>
      <c r="GJ542" s="5"/>
      <c r="GK542" s="5"/>
      <c r="GL542" s="5"/>
      <c r="GM542" s="5"/>
      <c r="GN542" s="5"/>
      <c r="GO542" s="5"/>
      <c r="GP542" s="5"/>
      <c r="GQ542" s="5"/>
      <c r="GR542" s="5"/>
      <c r="GS542" s="5"/>
      <c r="GT542" s="5"/>
      <c r="GU542" s="5"/>
      <c r="GV542" s="5"/>
      <c r="GW542" s="5"/>
      <c r="GX542" s="5"/>
      <c r="GY542" s="5"/>
      <c r="GZ542" s="5"/>
      <c r="HA542" s="5"/>
      <c r="HB542" s="5"/>
      <c r="HC542" s="5"/>
    </row>
    <row r="543" spans="1:211" ht="91.5" customHeight="1" x14ac:dyDescent="0.25">
      <c r="A543" s="139" t="s">
        <v>467</v>
      </c>
      <c r="B543" s="133" t="s">
        <v>516</v>
      </c>
      <c r="C543" s="96" t="s">
        <v>0</v>
      </c>
      <c r="D543" s="96">
        <v>1</v>
      </c>
      <c r="E543" s="96" t="s">
        <v>0</v>
      </c>
      <c r="F543" s="40" t="s">
        <v>743</v>
      </c>
      <c r="G543" s="96" t="s">
        <v>523</v>
      </c>
      <c r="H543" s="96" t="s">
        <v>0</v>
      </c>
      <c r="I543" s="96" t="s">
        <v>0</v>
      </c>
      <c r="J543" s="96" t="s">
        <v>0</v>
      </c>
      <c r="K543" s="96" t="s">
        <v>0</v>
      </c>
      <c r="L543" s="96" t="s">
        <v>0</v>
      </c>
      <c r="M543" s="96" t="s">
        <v>0</v>
      </c>
      <c r="N543" s="96" t="s">
        <v>0</v>
      </c>
      <c r="O543" s="96" t="s">
        <v>0</v>
      </c>
      <c r="P543" s="96" t="s">
        <v>0</v>
      </c>
      <c r="Q543" s="96" t="s">
        <v>0</v>
      </c>
      <c r="R543" s="96" t="s">
        <v>0</v>
      </c>
      <c r="S543" s="96" t="s">
        <v>0</v>
      </c>
      <c r="T543" s="96" t="s">
        <v>0</v>
      </c>
      <c r="U543" s="96" t="s">
        <v>0</v>
      </c>
      <c r="V543" s="59" t="s">
        <v>0</v>
      </c>
      <c r="W543" s="174" t="s">
        <v>0</v>
      </c>
    </row>
    <row r="544" spans="1:211" ht="58.5" customHeight="1" x14ac:dyDescent="0.25">
      <c r="A544" s="139" t="s">
        <v>468</v>
      </c>
      <c r="B544" s="133" t="s">
        <v>517</v>
      </c>
      <c r="C544" s="96" t="s">
        <v>0</v>
      </c>
      <c r="D544" s="96">
        <v>1</v>
      </c>
      <c r="E544" s="96" t="s">
        <v>0</v>
      </c>
      <c r="F544" s="40" t="s">
        <v>743</v>
      </c>
      <c r="G544" s="96" t="s">
        <v>523</v>
      </c>
      <c r="H544" s="96" t="s">
        <v>0</v>
      </c>
      <c r="I544" s="96" t="s">
        <v>0</v>
      </c>
      <c r="J544" s="96" t="s">
        <v>0</v>
      </c>
      <c r="K544" s="96" t="s">
        <v>0</v>
      </c>
      <c r="L544" s="96" t="s">
        <v>0</v>
      </c>
      <c r="M544" s="96" t="s">
        <v>0</v>
      </c>
      <c r="N544" s="96" t="s">
        <v>0</v>
      </c>
      <c r="O544" s="96" t="s">
        <v>0</v>
      </c>
      <c r="P544" s="96" t="s">
        <v>0</v>
      </c>
      <c r="Q544" s="96" t="s">
        <v>0</v>
      </c>
      <c r="R544" s="96" t="s">
        <v>0</v>
      </c>
      <c r="S544" s="96" t="s">
        <v>0</v>
      </c>
      <c r="T544" s="96" t="s">
        <v>0</v>
      </c>
      <c r="U544" s="96" t="s">
        <v>0</v>
      </c>
      <c r="V544" s="59" t="s">
        <v>0</v>
      </c>
      <c r="W544" s="174" t="s">
        <v>0</v>
      </c>
    </row>
    <row r="545" spans="1:211" ht="66.75" customHeight="1" x14ac:dyDescent="0.25">
      <c r="A545" s="139" t="s">
        <v>469</v>
      </c>
      <c r="B545" s="133" t="s">
        <v>518</v>
      </c>
      <c r="C545" s="96" t="s">
        <v>53</v>
      </c>
      <c r="D545" s="96">
        <v>1</v>
      </c>
      <c r="E545" s="96" t="s">
        <v>33</v>
      </c>
      <c r="F545" s="40" t="s">
        <v>743</v>
      </c>
      <c r="G545" s="96" t="s">
        <v>523</v>
      </c>
      <c r="H545" s="96" t="s">
        <v>0</v>
      </c>
      <c r="I545" s="96" t="s">
        <v>0</v>
      </c>
      <c r="J545" s="96" t="s">
        <v>0</v>
      </c>
      <c r="K545" s="96">
        <v>300</v>
      </c>
      <c r="L545" s="96">
        <v>305</v>
      </c>
      <c r="M545" s="96">
        <v>305</v>
      </c>
      <c r="N545" s="96">
        <v>308</v>
      </c>
      <c r="O545" s="96">
        <v>308</v>
      </c>
      <c r="P545" s="96">
        <v>310</v>
      </c>
      <c r="Q545" s="96">
        <v>310</v>
      </c>
      <c r="R545" s="96">
        <v>310</v>
      </c>
      <c r="S545" s="96">
        <v>310</v>
      </c>
      <c r="T545" s="96">
        <v>310</v>
      </c>
      <c r="U545" s="96">
        <v>310</v>
      </c>
      <c r="V545" s="59">
        <v>310</v>
      </c>
      <c r="W545" s="174">
        <f>SUM(K545:V545)</f>
        <v>3696</v>
      </c>
    </row>
    <row r="546" spans="1:211" ht="117" customHeight="1" x14ac:dyDescent="0.25">
      <c r="A546" s="139" t="s">
        <v>470</v>
      </c>
      <c r="B546" s="133" t="s">
        <v>519</v>
      </c>
      <c r="C546" s="96" t="s">
        <v>0</v>
      </c>
      <c r="D546" s="96">
        <v>1</v>
      </c>
      <c r="E546" s="96" t="s">
        <v>0</v>
      </c>
      <c r="F546" s="40" t="s">
        <v>743</v>
      </c>
      <c r="G546" s="96" t="s">
        <v>523</v>
      </c>
      <c r="H546" s="96" t="s">
        <v>0</v>
      </c>
      <c r="I546" s="96" t="s">
        <v>0</v>
      </c>
      <c r="J546" s="96" t="s">
        <v>0</v>
      </c>
      <c r="K546" s="96" t="s">
        <v>0</v>
      </c>
      <c r="L546" s="96" t="s">
        <v>0</v>
      </c>
      <c r="M546" s="96" t="s">
        <v>0</v>
      </c>
      <c r="N546" s="96" t="s">
        <v>0</v>
      </c>
      <c r="O546" s="96" t="s">
        <v>0</v>
      </c>
      <c r="P546" s="96" t="s">
        <v>0</v>
      </c>
      <c r="Q546" s="96" t="s">
        <v>0</v>
      </c>
      <c r="R546" s="96" t="s">
        <v>0</v>
      </c>
      <c r="S546" s="96" t="s">
        <v>0</v>
      </c>
      <c r="T546" s="96" t="s">
        <v>0</v>
      </c>
      <c r="U546" s="96" t="s">
        <v>0</v>
      </c>
      <c r="V546" s="59" t="s">
        <v>0</v>
      </c>
      <c r="W546" s="174" t="s">
        <v>0</v>
      </c>
    </row>
    <row r="547" spans="1:211" ht="57" customHeight="1" x14ac:dyDescent="0.25">
      <c r="A547" s="139" t="s">
        <v>471</v>
      </c>
      <c r="B547" s="133" t="s">
        <v>520</v>
      </c>
      <c r="C547" s="96" t="s">
        <v>0</v>
      </c>
      <c r="D547" s="96">
        <v>1</v>
      </c>
      <c r="E547" s="96" t="s">
        <v>0</v>
      </c>
      <c r="F547" s="40" t="s">
        <v>753</v>
      </c>
      <c r="G547" s="96" t="s">
        <v>523</v>
      </c>
      <c r="H547" s="96" t="s">
        <v>0</v>
      </c>
      <c r="I547" s="96" t="s">
        <v>0</v>
      </c>
      <c r="J547" s="96" t="s">
        <v>0</v>
      </c>
      <c r="K547" s="96" t="s">
        <v>0</v>
      </c>
      <c r="L547" s="96" t="s">
        <v>0</v>
      </c>
      <c r="M547" s="96" t="s">
        <v>0</v>
      </c>
      <c r="N547" s="96" t="s">
        <v>0</v>
      </c>
      <c r="O547" s="96" t="s">
        <v>0</v>
      </c>
      <c r="P547" s="96" t="s">
        <v>0</v>
      </c>
      <c r="Q547" s="96" t="s">
        <v>0</v>
      </c>
      <c r="R547" s="96" t="s">
        <v>0</v>
      </c>
      <c r="S547" s="96" t="s">
        <v>0</v>
      </c>
      <c r="T547" s="96" t="s">
        <v>0</v>
      </c>
      <c r="U547" s="96" t="s">
        <v>0</v>
      </c>
      <c r="V547" s="59" t="s">
        <v>0</v>
      </c>
      <c r="W547" s="225" t="s">
        <v>0</v>
      </c>
    </row>
    <row r="548" spans="1:211" s="6" customFormat="1" ht="69.75" customHeight="1" x14ac:dyDescent="0.25">
      <c r="A548" s="181" t="s">
        <v>472</v>
      </c>
      <c r="B548" s="182" t="s">
        <v>654</v>
      </c>
      <c r="C548" s="174" t="s">
        <v>53</v>
      </c>
      <c r="D548" s="174">
        <v>1</v>
      </c>
      <c r="E548" s="174" t="s">
        <v>33</v>
      </c>
      <c r="F548" s="170" t="s">
        <v>753</v>
      </c>
      <c r="G548" s="174" t="s">
        <v>523</v>
      </c>
      <c r="H548" s="174" t="s">
        <v>0</v>
      </c>
      <c r="I548" s="174" t="s">
        <v>0</v>
      </c>
      <c r="J548" s="174" t="s">
        <v>0</v>
      </c>
      <c r="K548" s="174" t="s">
        <v>0</v>
      </c>
      <c r="L548" s="174" t="s">
        <v>0</v>
      </c>
      <c r="M548" s="174" t="s">
        <v>0</v>
      </c>
      <c r="N548" s="174" t="s">
        <v>0</v>
      </c>
      <c r="O548" s="174">
        <v>10</v>
      </c>
      <c r="P548" s="174">
        <v>10</v>
      </c>
      <c r="Q548" s="174">
        <v>10</v>
      </c>
      <c r="R548" s="169">
        <v>10</v>
      </c>
      <c r="S548" s="169">
        <v>0</v>
      </c>
      <c r="T548" s="169">
        <v>124</v>
      </c>
      <c r="U548" s="169">
        <v>124</v>
      </c>
      <c r="V548" s="178">
        <v>124</v>
      </c>
      <c r="W548" s="226">
        <f>SUM(L548:V548)</f>
        <v>412</v>
      </c>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5"/>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s="5"/>
      <c r="FG548" s="5"/>
      <c r="FH548" s="5"/>
      <c r="FI548" s="5"/>
      <c r="FJ548" s="5"/>
      <c r="FK548" s="5"/>
      <c r="FL548" s="5"/>
      <c r="FM548" s="5"/>
      <c r="FN548" s="5"/>
      <c r="FO548" s="5"/>
      <c r="FP548" s="5"/>
      <c r="FQ548" s="5"/>
      <c r="FR548" s="5"/>
      <c r="FS548" s="5"/>
      <c r="FT548" s="5"/>
      <c r="FU548" s="5"/>
      <c r="FV548" s="5"/>
      <c r="FW548" s="5"/>
      <c r="FX548" s="5"/>
      <c r="FY548" s="5"/>
      <c r="FZ548" s="5"/>
      <c r="GA548" s="5"/>
      <c r="GB548" s="5"/>
      <c r="GC548" s="5"/>
      <c r="GD548" s="5"/>
      <c r="GE548" s="5"/>
      <c r="GF548" s="5"/>
      <c r="GG548" s="5"/>
      <c r="GH548" s="5"/>
      <c r="GI548" s="5"/>
      <c r="GJ548" s="5"/>
      <c r="GK548" s="5"/>
      <c r="GL548" s="5"/>
      <c r="GM548" s="5"/>
      <c r="GN548" s="5"/>
      <c r="GO548" s="5"/>
      <c r="GP548" s="5"/>
      <c r="GQ548" s="5"/>
      <c r="GR548" s="5"/>
      <c r="GS548" s="5"/>
      <c r="GT548" s="5"/>
      <c r="GU548" s="5"/>
      <c r="GV548" s="5"/>
      <c r="GW548" s="5"/>
      <c r="GX548" s="5"/>
      <c r="GY548" s="5"/>
      <c r="GZ548" s="5"/>
      <c r="HA548" s="5"/>
      <c r="HB548" s="5"/>
      <c r="HC548" s="5"/>
    </row>
    <row r="549" spans="1:211" ht="83.25" customHeight="1" x14ac:dyDescent="0.25">
      <c r="A549" s="124"/>
      <c r="B549" s="39" t="s">
        <v>739</v>
      </c>
      <c r="C549" s="42" t="s">
        <v>0</v>
      </c>
      <c r="D549" s="41" t="s">
        <v>0</v>
      </c>
      <c r="E549" s="98" t="s">
        <v>0</v>
      </c>
      <c r="F549" s="42" t="s">
        <v>0</v>
      </c>
      <c r="G549" s="98" t="s">
        <v>0</v>
      </c>
      <c r="H549" s="42" t="s">
        <v>0</v>
      </c>
      <c r="I549" s="42" t="s">
        <v>0</v>
      </c>
      <c r="J549" s="42" t="s">
        <v>0</v>
      </c>
      <c r="K549" s="40" t="s">
        <v>0</v>
      </c>
      <c r="L549" s="53" t="s">
        <v>0</v>
      </c>
      <c r="M549" s="42" t="s">
        <v>0</v>
      </c>
      <c r="N549" s="42" t="s">
        <v>0</v>
      </c>
      <c r="O549" s="42" t="s">
        <v>0</v>
      </c>
      <c r="P549" s="42" t="s">
        <v>0</v>
      </c>
      <c r="Q549" s="42" t="s">
        <v>0</v>
      </c>
      <c r="R549" s="42" t="s">
        <v>0</v>
      </c>
      <c r="S549" s="42" t="s">
        <v>0</v>
      </c>
      <c r="T549" s="42" t="s">
        <v>0</v>
      </c>
      <c r="U549" s="42" t="s">
        <v>0</v>
      </c>
      <c r="V549" s="59" t="s">
        <v>0</v>
      </c>
      <c r="W549" s="168" t="s">
        <v>0</v>
      </c>
    </row>
    <row r="550" spans="1:211" ht="251.25" customHeight="1" x14ac:dyDescent="0.25">
      <c r="A550" s="62" t="s">
        <v>473</v>
      </c>
      <c r="B550" s="39" t="s">
        <v>474</v>
      </c>
      <c r="C550" s="40" t="s">
        <v>0</v>
      </c>
      <c r="D550" s="41">
        <v>1</v>
      </c>
      <c r="E550" s="40" t="s">
        <v>0</v>
      </c>
      <c r="F550" s="40" t="s">
        <v>743</v>
      </c>
      <c r="G550" s="40" t="s">
        <v>611</v>
      </c>
      <c r="H550" s="40" t="s">
        <v>0</v>
      </c>
      <c r="I550" s="40" t="s">
        <v>0</v>
      </c>
      <c r="J550" s="40" t="s">
        <v>0</v>
      </c>
      <c r="K550" s="40" t="s">
        <v>0</v>
      </c>
      <c r="L550" s="53" t="s">
        <v>0</v>
      </c>
      <c r="M550" s="40" t="s">
        <v>0</v>
      </c>
      <c r="N550" s="40" t="s">
        <v>0</v>
      </c>
      <c r="O550" s="40" t="s">
        <v>0</v>
      </c>
      <c r="P550" s="40" t="s">
        <v>0</v>
      </c>
      <c r="Q550" s="40" t="s">
        <v>0</v>
      </c>
      <c r="R550" s="40" t="s">
        <v>0</v>
      </c>
      <c r="S550" s="40" t="s">
        <v>0</v>
      </c>
      <c r="T550" s="40" t="s">
        <v>0</v>
      </c>
      <c r="U550" s="40" t="s">
        <v>0</v>
      </c>
      <c r="V550" s="59" t="s">
        <v>0</v>
      </c>
      <c r="W550" s="170" t="s">
        <v>0</v>
      </c>
    </row>
    <row r="551" spans="1:211" ht="18" customHeight="1" x14ac:dyDescent="0.25">
      <c r="A551" s="129"/>
      <c r="B551" s="136" t="s">
        <v>29</v>
      </c>
      <c r="C551" s="81" t="s">
        <v>2</v>
      </c>
      <c r="D551" s="137" t="s">
        <v>0</v>
      </c>
      <c r="E551" s="78" t="s">
        <v>0</v>
      </c>
      <c r="F551" s="81" t="s">
        <v>0</v>
      </c>
      <c r="G551" s="78" t="s">
        <v>0</v>
      </c>
      <c r="H551" s="81" t="s">
        <v>0</v>
      </c>
      <c r="I551" s="81" t="s">
        <v>0</v>
      </c>
      <c r="J551" s="81" t="s">
        <v>0</v>
      </c>
      <c r="K551" s="78" t="s">
        <v>59</v>
      </c>
      <c r="L551" s="78" t="s">
        <v>59</v>
      </c>
      <c r="M551" s="78" t="s">
        <v>59</v>
      </c>
      <c r="N551" s="78" t="s">
        <v>59</v>
      </c>
      <c r="O551" s="78" t="s">
        <v>59</v>
      </c>
      <c r="P551" s="78" t="s">
        <v>59</v>
      </c>
      <c r="Q551" s="78" t="s">
        <v>59</v>
      </c>
      <c r="R551" s="78" t="s">
        <v>59</v>
      </c>
      <c r="S551" s="78" t="s">
        <v>59</v>
      </c>
      <c r="T551" s="78" t="s">
        <v>59</v>
      </c>
      <c r="U551" s="78" t="s">
        <v>59</v>
      </c>
      <c r="V551" s="78" t="s">
        <v>59</v>
      </c>
      <c r="W551" s="172" t="s">
        <v>59</v>
      </c>
    </row>
    <row r="552" spans="1:211" ht="64.5" customHeight="1" x14ac:dyDescent="0.25">
      <c r="A552" s="56" t="s">
        <v>77</v>
      </c>
      <c r="B552" s="52" t="s">
        <v>396</v>
      </c>
      <c r="C552" s="40" t="s">
        <v>105</v>
      </c>
      <c r="D552" s="41" t="s">
        <v>0</v>
      </c>
      <c r="E552" s="40" t="s">
        <v>104</v>
      </c>
      <c r="F552" s="40" t="s">
        <v>0</v>
      </c>
      <c r="G552" s="53" t="s">
        <v>0</v>
      </c>
      <c r="H552" s="53" t="s">
        <v>0</v>
      </c>
      <c r="I552" s="53" t="s">
        <v>0</v>
      </c>
      <c r="J552" s="53" t="s">
        <v>0</v>
      </c>
      <c r="K552" s="53">
        <v>3.5</v>
      </c>
      <c r="L552" s="53">
        <v>2.5</v>
      </c>
      <c r="M552" s="53">
        <v>2.2999999999999998</v>
      </c>
      <c r="N552" s="53">
        <v>2.1</v>
      </c>
      <c r="O552" s="53">
        <v>0.4</v>
      </c>
      <c r="P552" s="71">
        <v>0.1</v>
      </c>
      <c r="Q552" s="53">
        <v>1.3</v>
      </c>
      <c r="R552" s="53">
        <v>-4.4000000000000004</v>
      </c>
      <c r="S552" s="54">
        <v>-3.2</v>
      </c>
      <c r="T552" s="54">
        <v>-2.2999999999999998</v>
      </c>
      <c r="U552" s="67">
        <v>-1.9</v>
      </c>
      <c r="V552" s="59">
        <v>-0.9</v>
      </c>
      <c r="W552" s="172" t="s">
        <v>0</v>
      </c>
    </row>
    <row r="553" spans="1:211" ht="83.25" customHeight="1" x14ac:dyDescent="0.25">
      <c r="A553" s="56" t="s">
        <v>140</v>
      </c>
      <c r="B553" s="52" t="s">
        <v>397</v>
      </c>
      <c r="C553" s="40" t="s">
        <v>79</v>
      </c>
      <c r="D553" s="41" t="s">
        <v>0</v>
      </c>
      <c r="E553" s="40" t="s">
        <v>78</v>
      </c>
      <c r="F553" s="40" t="s">
        <v>0</v>
      </c>
      <c r="G553" s="53" t="s">
        <v>0</v>
      </c>
      <c r="H553" s="53" t="s">
        <v>0</v>
      </c>
      <c r="I553" s="53" t="s">
        <v>0</v>
      </c>
      <c r="J553" s="53" t="s">
        <v>0</v>
      </c>
      <c r="K553" s="53">
        <v>67.38</v>
      </c>
      <c r="L553" s="53">
        <v>67.34</v>
      </c>
      <c r="M553" s="53">
        <v>68.33</v>
      </c>
      <c r="N553" s="53">
        <v>68.37</v>
      </c>
      <c r="O553" s="53">
        <v>69.63</v>
      </c>
      <c r="P553" s="87">
        <v>69</v>
      </c>
      <c r="Q553" s="53">
        <v>71.41</v>
      </c>
      <c r="R553" s="53">
        <v>66.819999999999993</v>
      </c>
      <c r="S553" s="89">
        <v>67.7</v>
      </c>
      <c r="T553" s="89">
        <v>70.099999999999994</v>
      </c>
      <c r="U553" s="90">
        <v>70.7</v>
      </c>
      <c r="V553" s="59">
        <v>71.2</v>
      </c>
      <c r="W553" s="172" t="s">
        <v>0</v>
      </c>
    </row>
    <row r="554" spans="1:211" ht="189" customHeight="1" x14ac:dyDescent="0.25">
      <c r="A554" s="56" t="s">
        <v>141</v>
      </c>
      <c r="B554" s="52" t="s">
        <v>409</v>
      </c>
      <c r="C554" s="40" t="s">
        <v>53</v>
      </c>
      <c r="D554" s="41" t="s">
        <v>0</v>
      </c>
      <c r="E554" s="56" t="s">
        <v>596</v>
      </c>
      <c r="F554" s="40" t="s">
        <v>0</v>
      </c>
      <c r="G554" s="53" t="s">
        <v>0</v>
      </c>
      <c r="H554" s="53" t="s">
        <v>0</v>
      </c>
      <c r="I554" s="53" t="s">
        <v>0</v>
      </c>
      <c r="J554" s="53" t="s">
        <v>0</v>
      </c>
      <c r="K554" s="53">
        <v>-6.2</v>
      </c>
      <c r="L554" s="53">
        <v>-6.6</v>
      </c>
      <c r="M554" s="53">
        <v>-5.9</v>
      </c>
      <c r="N554" s="53">
        <v>-5.0999999999999996</v>
      </c>
      <c r="O554" s="71">
        <v>-6.7</v>
      </c>
      <c r="P554" s="58">
        <v>-6.7</v>
      </c>
      <c r="Q554" s="58">
        <v>-5.6</v>
      </c>
      <c r="R554" s="58">
        <v>-5.3</v>
      </c>
      <c r="S554" s="54">
        <v>-4.9000000000000004</v>
      </c>
      <c r="T554" s="54">
        <v>-4.5999999999999996</v>
      </c>
      <c r="U554" s="67">
        <v>-4.3</v>
      </c>
      <c r="V554" s="59">
        <v>-3.5</v>
      </c>
      <c r="W554" s="172" t="s">
        <v>0</v>
      </c>
    </row>
    <row r="555" spans="1:211" ht="201" customHeight="1" x14ac:dyDescent="0.25">
      <c r="A555" s="62" t="s">
        <v>80</v>
      </c>
      <c r="B555" s="39" t="s">
        <v>238</v>
      </c>
      <c r="C555" s="40" t="s">
        <v>0</v>
      </c>
      <c r="D555" s="141">
        <v>1</v>
      </c>
      <c r="E555" s="40" t="s">
        <v>0</v>
      </c>
      <c r="F555" s="40" t="s">
        <v>743</v>
      </c>
      <c r="G555" s="40" t="s">
        <v>648</v>
      </c>
      <c r="H555" s="53" t="s">
        <v>0</v>
      </c>
      <c r="I555" s="53" t="s">
        <v>0</v>
      </c>
      <c r="J555" s="53" t="s">
        <v>0</v>
      </c>
      <c r="K555" s="53" t="s">
        <v>0</v>
      </c>
      <c r="L555" s="53" t="s">
        <v>0</v>
      </c>
      <c r="M555" s="53" t="s">
        <v>0</v>
      </c>
      <c r="N555" s="53" t="s">
        <v>0</v>
      </c>
      <c r="O555" s="53" t="s">
        <v>0</v>
      </c>
      <c r="P555" s="53" t="s">
        <v>0</v>
      </c>
      <c r="Q555" s="53" t="s">
        <v>0</v>
      </c>
      <c r="R555" s="53" t="s">
        <v>0</v>
      </c>
      <c r="S555" s="53" t="s">
        <v>0</v>
      </c>
      <c r="T555" s="53" t="s">
        <v>0</v>
      </c>
      <c r="U555" s="53" t="s">
        <v>0</v>
      </c>
      <c r="V555" s="59" t="s">
        <v>0</v>
      </c>
      <c r="W555" s="172" t="s">
        <v>0</v>
      </c>
    </row>
    <row r="556" spans="1:211" ht="14.25" customHeight="1" x14ac:dyDescent="0.25">
      <c r="A556" s="129"/>
      <c r="B556" s="52" t="s">
        <v>29</v>
      </c>
      <c r="C556" s="40" t="s">
        <v>2</v>
      </c>
      <c r="D556" s="41" t="s">
        <v>0</v>
      </c>
      <c r="E556" s="53" t="s">
        <v>0</v>
      </c>
      <c r="F556" s="40" t="s">
        <v>0</v>
      </c>
      <c r="G556" s="53" t="s">
        <v>0</v>
      </c>
      <c r="H556" s="53" t="s">
        <v>100</v>
      </c>
      <c r="I556" s="53" t="s">
        <v>100</v>
      </c>
      <c r="J556" s="53" t="s">
        <v>100</v>
      </c>
      <c r="K556" s="53" t="s">
        <v>59</v>
      </c>
      <c r="L556" s="53" t="s">
        <v>59</v>
      </c>
      <c r="M556" s="53" t="s">
        <v>59</v>
      </c>
      <c r="N556" s="53" t="s">
        <v>59</v>
      </c>
      <c r="O556" s="53" t="s">
        <v>59</v>
      </c>
      <c r="P556" s="53" t="s">
        <v>59</v>
      </c>
      <c r="Q556" s="53" t="s">
        <v>59</v>
      </c>
      <c r="R556" s="53" t="s">
        <v>59</v>
      </c>
      <c r="S556" s="53" t="s">
        <v>59</v>
      </c>
      <c r="T556" s="53" t="s">
        <v>59</v>
      </c>
      <c r="U556" s="53" t="s">
        <v>59</v>
      </c>
      <c r="V556" s="53" t="s">
        <v>59</v>
      </c>
      <c r="W556" s="172" t="s">
        <v>59</v>
      </c>
    </row>
    <row r="557" spans="1:211" ht="81.75" customHeight="1" x14ac:dyDescent="0.25">
      <c r="A557" s="56" t="s">
        <v>417</v>
      </c>
      <c r="B557" s="52" t="s">
        <v>410</v>
      </c>
      <c r="C557" s="40" t="s">
        <v>53</v>
      </c>
      <c r="D557" s="41" t="s">
        <v>0</v>
      </c>
      <c r="E557" s="56" t="s">
        <v>294</v>
      </c>
      <c r="F557" s="40" t="s">
        <v>0</v>
      </c>
      <c r="G557" s="53" t="s">
        <v>0</v>
      </c>
      <c r="H557" s="53" t="s">
        <v>0</v>
      </c>
      <c r="I557" s="53" t="s">
        <v>0</v>
      </c>
      <c r="J557" s="53" t="s">
        <v>0</v>
      </c>
      <c r="K557" s="53">
        <v>2.0779999999999998</v>
      </c>
      <c r="L557" s="53">
        <v>2.0569999999999999</v>
      </c>
      <c r="M557" s="53">
        <v>1.9790000000000001</v>
      </c>
      <c r="N557" s="142">
        <v>1.93</v>
      </c>
      <c r="O557" s="53">
        <v>1.8180000000000001</v>
      </c>
      <c r="P557" s="142">
        <v>1.7589999999999999</v>
      </c>
      <c r="Q557" s="142">
        <v>1.8520000000000001</v>
      </c>
      <c r="R557" s="142">
        <v>1.7370000000000001</v>
      </c>
      <c r="S557" s="54">
        <v>1.7</v>
      </c>
      <c r="T557" s="54">
        <v>1.7</v>
      </c>
      <c r="U557" s="67">
        <v>1.7</v>
      </c>
      <c r="V557" s="143">
        <v>1.7</v>
      </c>
      <c r="W557" s="172" t="s">
        <v>0</v>
      </c>
    </row>
    <row r="558" spans="1:211" ht="213.75" customHeight="1" x14ac:dyDescent="0.25">
      <c r="A558" s="112" t="s">
        <v>142</v>
      </c>
      <c r="B558" s="52" t="s">
        <v>411</v>
      </c>
      <c r="C558" s="40" t="s">
        <v>0</v>
      </c>
      <c r="D558" s="41">
        <v>1</v>
      </c>
      <c r="E558" s="40" t="s">
        <v>0</v>
      </c>
      <c r="F558" s="40" t="s">
        <v>604</v>
      </c>
      <c r="G558" s="40" t="s">
        <v>648</v>
      </c>
      <c r="H558" s="53" t="s">
        <v>0</v>
      </c>
      <c r="I558" s="53" t="s">
        <v>0</v>
      </c>
      <c r="J558" s="53" t="s">
        <v>0</v>
      </c>
      <c r="K558" s="53" t="s">
        <v>0</v>
      </c>
      <c r="L558" s="53" t="s">
        <v>0</v>
      </c>
      <c r="M558" s="53" t="s">
        <v>0</v>
      </c>
      <c r="N558" s="53" t="s">
        <v>0</v>
      </c>
      <c r="O558" s="53" t="s">
        <v>0</v>
      </c>
      <c r="P558" s="53" t="s">
        <v>0</v>
      </c>
      <c r="Q558" s="53" t="s">
        <v>0</v>
      </c>
      <c r="R558" s="53" t="s">
        <v>0</v>
      </c>
      <c r="S558" s="53" t="s">
        <v>0</v>
      </c>
      <c r="T558" s="53" t="s">
        <v>0</v>
      </c>
      <c r="U558" s="53" t="s">
        <v>0</v>
      </c>
      <c r="V558" s="59" t="s">
        <v>0</v>
      </c>
      <c r="W558" s="172" t="s">
        <v>0</v>
      </c>
    </row>
    <row r="559" spans="1:211" x14ac:dyDescent="0.25">
      <c r="A559" s="129"/>
      <c r="B559" s="52" t="s">
        <v>29</v>
      </c>
      <c r="C559" s="40" t="s">
        <v>2</v>
      </c>
      <c r="D559" s="41" t="s">
        <v>0</v>
      </c>
      <c r="E559" s="53" t="s">
        <v>0</v>
      </c>
      <c r="F559" s="40" t="s">
        <v>0</v>
      </c>
      <c r="G559" s="53" t="s">
        <v>0</v>
      </c>
      <c r="H559" s="53" t="s">
        <v>0</v>
      </c>
      <c r="I559" s="53" t="s">
        <v>0</v>
      </c>
      <c r="J559" s="53" t="s">
        <v>0</v>
      </c>
      <c r="K559" s="53" t="s">
        <v>59</v>
      </c>
      <c r="L559" s="53" t="s">
        <v>59</v>
      </c>
      <c r="M559" s="53" t="s">
        <v>59</v>
      </c>
      <c r="N559" s="53" t="s">
        <v>59</v>
      </c>
      <c r="O559" s="53" t="s">
        <v>59</v>
      </c>
      <c r="P559" s="53" t="s">
        <v>59</v>
      </c>
      <c r="Q559" s="53" t="s">
        <v>59</v>
      </c>
      <c r="R559" s="53" t="s">
        <v>59</v>
      </c>
      <c r="S559" s="53" t="s">
        <v>59</v>
      </c>
      <c r="T559" s="53" t="s">
        <v>59</v>
      </c>
      <c r="U559" s="53" t="s">
        <v>59</v>
      </c>
      <c r="V559" s="53" t="s">
        <v>59</v>
      </c>
      <c r="W559" s="213">
        <f>SUM(K559:Q559)</f>
        <v>0</v>
      </c>
    </row>
    <row r="560" spans="1:211" ht="28.5" customHeight="1" x14ac:dyDescent="0.25">
      <c r="A560" s="56" t="s">
        <v>143</v>
      </c>
      <c r="B560" s="52" t="s">
        <v>301</v>
      </c>
      <c r="C560" s="40" t="s">
        <v>76</v>
      </c>
      <c r="D560" s="40" t="s">
        <v>0</v>
      </c>
      <c r="E560" s="40" t="s">
        <v>33</v>
      </c>
      <c r="F560" s="40" t="s">
        <v>604</v>
      </c>
      <c r="G560" s="53" t="s">
        <v>0</v>
      </c>
      <c r="H560" s="53" t="s">
        <v>0</v>
      </c>
      <c r="I560" s="53" t="s">
        <v>0</v>
      </c>
      <c r="J560" s="53" t="s">
        <v>0</v>
      </c>
      <c r="K560" s="53">
        <v>1</v>
      </c>
      <c r="L560" s="53">
        <v>1</v>
      </c>
      <c r="M560" s="53">
        <v>1</v>
      </c>
      <c r="N560" s="53">
        <v>1</v>
      </c>
      <c r="O560" s="53">
        <v>1</v>
      </c>
      <c r="P560" s="53" t="s">
        <v>0</v>
      </c>
      <c r="Q560" s="53" t="s">
        <v>0</v>
      </c>
      <c r="R560" s="53" t="s">
        <v>0</v>
      </c>
      <c r="S560" s="53" t="s">
        <v>0</v>
      </c>
      <c r="T560" s="53" t="s">
        <v>0</v>
      </c>
      <c r="U560" s="53" t="s">
        <v>0</v>
      </c>
      <c r="V560" s="59" t="s">
        <v>0</v>
      </c>
      <c r="W560" s="172">
        <f>SUM(K560:V560)</f>
        <v>5</v>
      </c>
    </row>
    <row r="561" spans="1:211" ht="66" customHeight="1" x14ac:dyDescent="0.25">
      <c r="A561" s="102" t="s">
        <v>144</v>
      </c>
      <c r="B561" s="52" t="s">
        <v>400</v>
      </c>
      <c r="C561" s="40" t="s">
        <v>0</v>
      </c>
      <c r="D561" s="41">
        <v>1</v>
      </c>
      <c r="E561" s="40" t="s">
        <v>0</v>
      </c>
      <c r="F561" s="40" t="s">
        <v>604</v>
      </c>
      <c r="G561" s="40" t="s">
        <v>250</v>
      </c>
      <c r="H561" s="53" t="s">
        <v>0</v>
      </c>
      <c r="I561" s="53" t="s">
        <v>0</v>
      </c>
      <c r="J561" s="53" t="s">
        <v>0</v>
      </c>
      <c r="K561" s="53" t="s">
        <v>0</v>
      </c>
      <c r="L561" s="53" t="s">
        <v>0</v>
      </c>
      <c r="M561" s="53" t="s">
        <v>0</v>
      </c>
      <c r="N561" s="53" t="s">
        <v>0</v>
      </c>
      <c r="O561" s="53" t="s">
        <v>0</v>
      </c>
      <c r="P561" s="53" t="s">
        <v>0</v>
      </c>
      <c r="Q561" s="53" t="s">
        <v>0</v>
      </c>
      <c r="R561" s="53" t="s">
        <v>0</v>
      </c>
      <c r="S561" s="53" t="s">
        <v>0</v>
      </c>
      <c r="T561" s="53" t="s">
        <v>0</v>
      </c>
      <c r="U561" s="53" t="s">
        <v>0</v>
      </c>
      <c r="V561" s="59" t="s">
        <v>0</v>
      </c>
      <c r="W561" s="172" t="s">
        <v>0</v>
      </c>
    </row>
    <row r="562" spans="1:211" ht="16.5" customHeight="1" x14ac:dyDescent="0.25">
      <c r="A562" s="129"/>
      <c r="B562" s="52" t="s">
        <v>29</v>
      </c>
      <c r="C562" s="53" t="s">
        <v>2</v>
      </c>
      <c r="D562" s="41" t="s">
        <v>0</v>
      </c>
      <c r="E562" s="53" t="s">
        <v>0</v>
      </c>
      <c r="F562" s="40" t="s">
        <v>0</v>
      </c>
      <c r="G562" s="53" t="s">
        <v>0</v>
      </c>
      <c r="H562" s="53" t="s">
        <v>0</v>
      </c>
      <c r="I562" s="53" t="s">
        <v>0</v>
      </c>
      <c r="J562" s="53" t="s">
        <v>0</v>
      </c>
      <c r="K562" s="53" t="s">
        <v>59</v>
      </c>
      <c r="L562" s="53" t="s">
        <v>59</v>
      </c>
      <c r="M562" s="53" t="s">
        <v>59</v>
      </c>
      <c r="N562" s="53" t="s">
        <v>59</v>
      </c>
      <c r="O562" s="53" t="s">
        <v>59</v>
      </c>
      <c r="P562" s="53" t="s">
        <v>59</v>
      </c>
      <c r="Q562" s="53" t="s">
        <v>59</v>
      </c>
      <c r="R562" s="53" t="s">
        <v>59</v>
      </c>
      <c r="S562" s="53" t="s">
        <v>59</v>
      </c>
      <c r="T562" s="53" t="s">
        <v>59</v>
      </c>
      <c r="U562" s="53" t="s">
        <v>59</v>
      </c>
      <c r="V562" s="53" t="s">
        <v>59</v>
      </c>
      <c r="W562" s="213">
        <f>SUM(K562:Q562)</f>
        <v>0</v>
      </c>
    </row>
    <row r="563" spans="1:211" s="6" customFormat="1" ht="26.25" customHeight="1" x14ac:dyDescent="0.25">
      <c r="A563" s="183" t="s">
        <v>145</v>
      </c>
      <c r="B563" s="176" t="s">
        <v>398</v>
      </c>
      <c r="C563" s="170" t="s">
        <v>76</v>
      </c>
      <c r="D563" s="169" t="s">
        <v>0</v>
      </c>
      <c r="E563" s="184" t="s">
        <v>33</v>
      </c>
      <c r="F563" s="170" t="s">
        <v>604</v>
      </c>
      <c r="G563" s="172" t="s">
        <v>0</v>
      </c>
      <c r="H563" s="172" t="s">
        <v>0</v>
      </c>
      <c r="I563" s="172" t="s">
        <v>0</v>
      </c>
      <c r="J563" s="172" t="s">
        <v>0</v>
      </c>
      <c r="K563" s="172">
        <v>1</v>
      </c>
      <c r="L563" s="172">
        <v>1</v>
      </c>
      <c r="M563" s="172">
        <v>1</v>
      </c>
      <c r="N563" s="172">
        <v>1</v>
      </c>
      <c r="O563" s="172">
        <v>1</v>
      </c>
      <c r="P563" s="172" t="s">
        <v>0</v>
      </c>
      <c r="Q563" s="172" t="s">
        <v>0</v>
      </c>
      <c r="R563" s="172" t="s">
        <v>0</v>
      </c>
      <c r="S563" s="172" t="s">
        <v>0</v>
      </c>
      <c r="T563" s="172" t="s">
        <v>0</v>
      </c>
      <c r="U563" s="172" t="s">
        <v>0</v>
      </c>
      <c r="V563" s="178" t="s">
        <v>0</v>
      </c>
      <c r="W563" s="172">
        <f>SUM(K563:V563)</f>
        <v>5</v>
      </c>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5"/>
      <c r="EE563" s="5"/>
      <c r="EF563" s="5"/>
      <c r="EG563" s="5"/>
      <c r="EH563" s="5"/>
      <c r="EI563" s="5"/>
      <c r="EJ563" s="5"/>
      <c r="EK563" s="5"/>
      <c r="EL563" s="5"/>
      <c r="EM563" s="5"/>
      <c r="EN563" s="5"/>
      <c r="EO563" s="5"/>
      <c r="EP563" s="5"/>
      <c r="EQ563" s="5"/>
      <c r="ER563" s="5"/>
      <c r="ES563" s="5"/>
      <c r="ET563" s="5"/>
      <c r="EU563" s="5"/>
      <c r="EV563" s="5"/>
      <c r="EW563" s="5"/>
      <c r="EX563" s="5"/>
      <c r="EY563" s="5"/>
      <c r="EZ563" s="5"/>
      <c r="FA563" s="5"/>
      <c r="FB563" s="5"/>
      <c r="FC563" s="5"/>
      <c r="FD563" s="5"/>
      <c r="FE563" s="5"/>
      <c r="FF563" s="5"/>
      <c r="FG563" s="5"/>
      <c r="FH563" s="5"/>
      <c r="FI563" s="5"/>
      <c r="FJ563" s="5"/>
      <c r="FK563" s="5"/>
      <c r="FL563" s="5"/>
      <c r="FM563" s="5"/>
      <c r="FN563" s="5"/>
      <c r="FO563" s="5"/>
      <c r="FP563" s="5"/>
      <c r="FQ563" s="5"/>
      <c r="FR563" s="5"/>
      <c r="FS563" s="5"/>
      <c r="FT563" s="5"/>
      <c r="FU563" s="5"/>
      <c r="FV563" s="5"/>
      <c r="FW563" s="5"/>
      <c r="FX563" s="5"/>
      <c r="FY563" s="5"/>
      <c r="FZ563" s="5"/>
      <c r="GA563" s="5"/>
      <c r="GB563" s="5"/>
      <c r="GC563" s="5"/>
      <c r="GD563" s="5"/>
      <c r="GE563" s="5"/>
      <c r="GF563" s="5"/>
      <c r="GG563" s="5"/>
      <c r="GH563" s="5"/>
      <c r="GI563" s="5"/>
      <c r="GJ563" s="5"/>
      <c r="GK563" s="5"/>
      <c r="GL563" s="5"/>
      <c r="GM563" s="5"/>
      <c r="GN563" s="5"/>
      <c r="GO563" s="5"/>
      <c r="GP563" s="5"/>
      <c r="GQ563" s="5"/>
      <c r="GR563" s="5"/>
      <c r="GS563" s="5"/>
      <c r="GT563" s="5"/>
      <c r="GU563" s="5"/>
      <c r="GV563" s="5"/>
      <c r="GW563" s="5"/>
      <c r="GX563" s="5"/>
      <c r="GY563" s="5"/>
      <c r="GZ563" s="5"/>
      <c r="HA563" s="5"/>
      <c r="HB563" s="5"/>
      <c r="HC563" s="5"/>
    </row>
    <row r="564" spans="1:211" ht="137.25" customHeight="1" x14ac:dyDescent="0.25">
      <c r="A564" s="62" t="s">
        <v>106</v>
      </c>
      <c r="B564" s="39" t="s">
        <v>408</v>
      </c>
      <c r="C564" s="40" t="s">
        <v>0</v>
      </c>
      <c r="D564" s="41">
        <v>1</v>
      </c>
      <c r="E564" s="40" t="s">
        <v>0</v>
      </c>
      <c r="F564" s="40" t="s">
        <v>605</v>
      </c>
      <c r="G564" s="40" t="s">
        <v>649</v>
      </c>
      <c r="H564" s="53" t="s">
        <v>0</v>
      </c>
      <c r="I564" s="53" t="s">
        <v>0</v>
      </c>
      <c r="J564" s="53" t="s">
        <v>0</v>
      </c>
      <c r="K564" s="53" t="s">
        <v>0</v>
      </c>
      <c r="L564" s="53" t="s">
        <v>0</v>
      </c>
      <c r="M564" s="53" t="s">
        <v>0</v>
      </c>
      <c r="N564" s="53" t="s">
        <v>0</v>
      </c>
      <c r="O564" s="53" t="s">
        <v>0</v>
      </c>
      <c r="P564" s="53" t="s">
        <v>0</v>
      </c>
      <c r="Q564" s="53" t="s">
        <v>0</v>
      </c>
      <c r="R564" s="53" t="s">
        <v>0</v>
      </c>
      <c r="S564" s="53" t="s">
        <v>0</v>
      </c>
      <c r="T564" s="53" t="s">
        <v>0</v>
      </c>
      <c r="U564" s="53" t="s">
        <v>0</v>
      </c>
      <c r="V564" s="59" t="s">
        <v>0</v>
      </c>
      <c r="W564" s="172" t="s">
        <v>0</v>
      </c>
    </row>
    <row r="565" spans="1:211" ht="15.75" customHeight="1" x14ac:dyDescent="0.25">
      <c r="A565" s="129"/>
      <c r="B565" s="52" t="s">
        <v>29</v>
      </c>
      <c r="C565" s="53" t="s">
        <v>2</v>
      </c>
      <c r="D565" s="41" t="s">
        <v>0</v>
      </c>
      <c r="E565" s="53" t="s">
        <v>0</v>
      </c>
      <c r="F565" s="40" t="s">
        <v>0</v>
      </c>
      <c r="G565" s="53" t="s">
        <v>0</v>
      </c>
      <c r="H565" s="53" t="s">
        <v>0</v>
      </c>
      <c r="I565" s="53" t="s">
        <v>0</v>
      </c>
      <c r="J565" s="53" t="s">
        <v>0</v>
      </c>
      <c r="K565" s="53" t="s">
        <v>59</v>
      </c>
      <c r="L565" s="53" t="s">
        <v>59</v>
      </c>
      <c r="M565" s="53" t="s">
        <v>59</v>
      </c>
      <c r="N565" s="53" t="s">
        <v>59</v>
      </c>
      <c r="O565" s="53" t="s">
        <v>59</v>
      </c>
      <c r="P565" s="53" t="s">
        <v>59</v>
      </c>
      <c r="Q565" s="53" t="s">
        <v>59</v>
      </c>
      <c r="R565" s="53" t="s">
        <v>59</v>
      </c>
      <c r="S565" s="53" t="s">
        <v>59</v>
      </c>
      <c r="T565" s="53" t="s">
        <v>59</v>
      </c>
      <c r="U565" s="53" t="s">
        <v>59</v>
      </c>
      <c r="V565" s="53" t="s">
        <v>59</v>
      </c>
      <c r="W565" s="213">
        <f>SUM(K565:Q565)</f>
        <v>0</v>
      </c>
    </row>
    <row r="566" spans="1:211" s="6" customFormat="1" ht="101.25" customHeight="1" x14ac:dyDescent="0.25">
      <c r="A566" s="183" t="s">
        <v>81</v>
      </c>
      <c r="B566" s="176" t="s">
        <v>401</v>
      </c>
      <c r="C566" s="168" t="s">
        <v>53</v>
      </c>
      <c r="D566" s="169" t="s">
        <v>0</v>
      </c>
      <c r="E566" s="170" t="s">
        <v>33</v>
      </c>
      <c r="F566" s="170" t="s">
        <v>605</v>
      </c>
      <c r="G566" s="172" t="s">
        <v>0</v>
      </c>
      <c r="H566" s="172" t="s">
        <v>0</v>
      </c>
      <c r="I566" s="172" t="s">
        <v>0</v>
      </c>
      <c r="J566" s="172" t="s">
        <v>0</v>
      </c>
      <c r="K566" s="172">
        <v>12.5</v>
      </c>
      <c r="L566" s="172">
        <v>12.9</v>
      </c>
      <c r="M566" s="172">
        <v>12.3</v>
      </c>
      <c r="N566" s="172">
        <v>12.3</v>
      </c>
      <c r="O566" s="185">
        <v>12.3</v>
      </c>
      <c r="P566" s="172">
        <v>12.4</v>
      </c>
      <c r="Q566" s="172">
        <v>11.3</v>
      </c>
      <c r="R566" s="172" t="s">
        <v>0</v>
      </c>
      <c r="S566" s="172" t="s">
        <v>0</v>
      </c>
      <c r="T566" s="172" t="s">
        <v>0</v>
      </c>
      <c r="U566" s="178" t="s">
        <v>0</v>
      </c>
      <c r="V566" s="178" t="s">
        <v>0</v>
      </c>
      <c r="W566" s="172" t="s">
        <v>0</v>
      </c>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5"/>
      <c r="EE566" s="5"/>
      <c r="EF566" s="5"/>
      <c r="EG566" s="5"/>
      <c r="EH566" s="5"/>
      <c r="EI566" s="5"/>
      <c r="EJ566" s="5"/>
      <c r="EK566" s="5"/>
      <c r="EL566" s="5"/>
      <c r="EM566" s="5"/>
      <c r="EN566" s="5"/>
      <c r="EO566" s="5"/>
      <c r="EP566" s="5"/>
      <c r="EQ566" s="5"/>
      <c r="ER566" s="5"/>
      <c r="ES566" s="5"/>
      <c r="ET566" s="5"/>
      <c r="EU566" s="5"/>
      <c r="EV566" s="5"/>
      <c r="EW566" s="5"/>
      <c r="EX566" s="5"/>
      <c r="EY566" s="5"/>
      <c r="EZ566" s="5"/>
      <c r="FA566" s="5"/>
      <c r="FB566" s="5"/>
      <c r="FC566" s="5"/>
      <c r="FD566" s="5"/>
      <c r="FE566" s="5"/>
      <c r="FF566" s="5"/>
      <c r="FG566" s="5"/>
      <c r="FH566" s="5"/>
      <c r="FI566" s="5"/>
      <c r="FJ566" s="5"/>
      <c r="FK566" s="5"/>
      <c r="FL566" s="5"/>
      <c r="FM566" s="5"/>
      <c r="FN566" s="5"/>
      <c r="FO566" s="5"/>
      <c r="FP566" s="5"/>
      <c r="FQ566" s="5"/>
      <c r="FR566" s="5"/>
      <c r="FS566" s="5"/>
      <c r="FT566" s="5"/>
      <c r="FU566" s="5"/>
      <c r="FV566" s="5"/>
      <c r="FW566" s="5"/>
      <c r="FX566" s="5"/>
      <c r="FY566" s="5"/>
      <c r="FZ566" s="5"/>
      <c r="GA566" s="5"/>
      <c r="GB566" s="5"/>
      <c r="GC566" s="5"/>
      <c r="GD566" s="5"/>
      <c r="GE566" s="5"/>
      <c r="GF566" s="5"/>
      <c r="GG566" s="5"/>
      <c r="GH566" s="5"/>
      <c r="GI566" s="5"/>
      <c r="GJ566" s="5"/>
      <c r="GK566" s="5"/>
      <c r="GL566" s="5"/>
      <c r="GM566" s="5"/>
      <c r="GN566" s="5"/>
      <c r="GO566" s="5"/>
      <c r="GP566" s="5"/>
      <c r="GQ566" s="5"/>
      <c r="GR566" s="5"/>
      <c r="GS566" s="5"/>
      <c r="GT566" s="5"/>
      <c r="GU566" s="5"/>
      <c r="GV566" s="5"/>
      <c r="GW566" s="5"/>
      <c r="GX566" s="5"/>
      <c r="GY566" s="5"/>
      <c r="GZ566" s="5"/>
      <c r="HA566" s="5"/>
      <c r="HB566" s="5"/>
      <c r="HC566" s="5"/>
    </row>
    <row r="567" spans="1:211" ht="93" customHeight="1" x14ac:dyDescent="0.25">
      <c r="A567" s="102" t="s">
        <v>146</v>
      </c>
      <c r="B567" s="52" t="s">
        <v>412</v>
      </c>
      <c r="C567" s="40" t="s">
        <v>0</v>
      </c>
      <c r="D567" s="41">
        <v>1</v>
      </c>
      <c r="E567" s="40" t="s">
        <v>0</v>
      </c>
      <c r="F567" s="40" t="s">
        <v>604</v>
      </c>
      <c r="G567" s="40" t="s">
        <v>251</v>
      </c>
      <c r="H567" s="53" t="s">
        <v>0</v>
      </c>
      <c r="I567" s="53" t="s">
        <v>0</v>
      </c>
      <c r="J567" s="53" t="s">
        <v>0</v>
      </c>
      <c r="K567" s="53" t="s">
        <v>0</v>
      </c>
      <c r="L567" s="53" t="s">
        <v>0</v>
      </c>
      <c r="M567" s="53" t="s">
        <v>0</v>
      </c>
      <c r="N567" s="53" t="s">
        <v>0</v>
      </c>
      <c r="O567" s="53" t="s">
        <v>0</v>
      </c>
      <c r="P567" s="53" t="s">
        <v>0</v>
      </c>
      <c r="Q567" s="53" t="s">
        <v>0</v>
      </c>
      <c r="R567" s="53" t="s">
        <v>0</v>
      </c>
      <c r="S567" s="53" t="s">
        <v>0</v>
      </c>
      <c r="T567" s="53" t="s">
        <v>0</v>
      </c>
      <c r="U567" s="53" t="s">
        <v>0</v>
      </c>
      <c r="V567" s="59" t="s">
        <v>0</v>
      </c>
      <c r="W567" s="172" t="s">
        <v>0</v>
      </c>
    </row>
    <row r="568" spans="1:211" ht="24.75" customHeight="1" x14ac:dyDescent="0.25">
      <c r="A568" s="129"/>
      <c r="B568" s="52" t="s">
        <v>29</v>
      </c>
      <c r="C568" s="40" t="s">
        <v>2</v>
      </c>
      <c r="D568" s="41" t="s">
        <v>0</v>
      </c>
      <c r="E568" s="53" t="s">
        <v>0</v>
      </c>
      <c r="F568" s="40" t="s">
        <v>0</v>
      </c>
      <c r="G568" s="53" t="s">
        <v>0</v>
      </c>
      <c r="H568" s="53" t="s">
        <v>0</v>
      </c>
      <c r="I568" s="53" t="s">
        <v>0</v>
      </c>
      <c r="J568" s="53" t="s">
        <v>0</v>
      </c>
      <c r="K568" s="53" t="s">
        <v>59</v>
      </c>
      <c r="L568" s="53" t="s">
        <v>59</v>
      </c>
      <c r="M568" s="53" t="s">
        <v>59</v>
      </c>
      <c r="N568" s="53" t="s">
        <v>59</v>
      </c>
      <c r="O568" s="53" t="s">
        <v>59</v>
      </c>
      <c r="P568" s="53" t="s">
        <v>59</v>
      </c>
      <c r="Q568" s="53" t="s">
        <v>59</v>
      </c>
      <c r="R568" s="53" t="s">
        <v>59</v>
      </c>
      <c r="S568" s="53" t="s">
        <v>59</v>
      </c>
      <c r="T568" s="53" t="s">
        <v>59</v>
      </c>
      <c r="U568" s="53" t="s">
        <v>59</v>
      </c>
      <c r="V568" s="53" t="s">
        <v>59</v>
      </c>
      <c r="W568" s="213">
        <f>SUM(K568:Q568)</f>
        <v>0</v>
      </c>
    </row>
    <row r="569" spans="1:211" s="6" customFormat="1" ht="28.5" customHeight="1" x14ac:dyDescent="0.25">
      <c r="A569" s="183" t="s">
        <v>147</v>
      </c>
      <c r="B569" s="176" t="s">
        <v>399</v>
      </c>
      <c r="C569" s="170" t="s">
        <v>76</v>
      </c>
      <c r="D569" s="169"/>
      <c r="E569" s="170" t="s">
        <v>33</v>
      </c>
      <c r="F569" s="170" t="s">
        <v>604</v>
      </c>
      <c r="G569" s="172" t="s">
        <v>0</v>
      </c>
      <c r="H569" s="172" t="s">
        <v>0</v>
      </c>
      <c r="I569" s="172" t="s">
        <v>0</v>
      </c>
      <c r="J569" s="172" t="s">
        <v>0</v>
      </c>
      <c r="K569" s="172">
        <v>1</v>
      </c>
      <c r="L569" s="172">
        <v>1</v>
      </c>
      <c r="M569" s="172">
        <v>1</v>
      </c>
      <c r="N569" s="172">
        <v>1</v>
      </c>
      <c r="O569" s="172">
        <v>1</v>
      </c>
      <c r="P569" s="172" t="s">
        <v>0</v>
      </c>
      <c r="Q569" s="172" t="s">
        <v>0</v>
      </c>
      <c r="R569" s="172" t="s">
        <v>0</v>
      </c>
      <c r="S569" s="172" t="s">
        <v>0</v>
      </c>
      <c r="T569" s="172" t="s">
        <v>0</v>
      </c>
      <c r="U569" s="172" t="s">
        <v>0</v>
      </c>
      <c r="V569" s="178" t="s">
        <v>0</v>
      </c>
      <c r="W569" s="172">
        <f>SUM(K569:V569)</f>
        <v>5</v>
      </c>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5"/>
      <c r="EE569" s="5"/>
      <c r="EF569" s="5"/>
      <c r="EG569" s="5"/>
      <c r="EH569" s="5"/>
      <c r="EI569" s="5"/>
      <c r="EJ569" s="5"/>
      <c r="EK569" s="5"/>
      <c r="EL569" s="5"/>
      <c r="EM569" s="5"/>
      <c r="EN569" s="5"/>
      <c r="EO569" s="5"/>
      <c r="EP569" s="5"/>
      <c r="EQ569" s="5"/>
      <c r="ER569" s="5"/>
      <c r="ES569" s="5"/>
      <c r="ET569" s="5"/>
      <c r="EU569" s="5"/>
      <c r="EV569" s="5"/>
      <c r="EW569" s="5"/>
      <c r="EX569" s="5"/>
      <c r="EY569" s="5"/>
      <c r="EZ569" s="5"/>
      <c r="FA569" s="5"/>
      <c r="FB569" s="5"/>
      <c r="FC569" s="5"/>
      <c r="FD569" s="5"/>
      <c r="FE569" s="5"/>
      <c r="FF569" s="5"/>
      <c r="FG569" s="5"/>
      <c r="FH569" s="5"/>
      <c r="FI569" s="5"/>
      <c r="FJ569" s="5"/>
      <c r="FK569" s="5"/>
      <c r="FL569" s="5"/>
      <c r="FM569" s="5"/>
      <c r="FN569" s="5"/>
      <c r="FO569" s="5"/>
      <c r="FP569" s="5"/>
      <c r="FQ569" s="5"/>
      <c r="FR569" s="5"/>
      <c r="FS569" s="5"/>
      <c r="FT569" s="5"/>
      <c r="FU569" s="5"/>
      <c r="FV569" s="5"/>
      <c r="FW569" s="5"/>
      <c r="FX569" s="5"/>
      <c r="FY569" s="5"/>
      <c r="FZ569" s="5"/>
      <c r="GA569" s="5"/>
      <c r="GB569" s="5"/>
      <c r="GC569" s="5"/>
      <c r="GD569" s="5"/>
      <c r="GE569" s="5"/>
      <c r="GF569" s="5"/>
      <c r="GG569" s="5"/>
      <c r="GH569" s="5"/>
      <c r="GI569" s="5"/>
      <c r="GJ569" s="5"/>
      <c r="GK569" s="5"/>
      <c r="GL569" s="5"/>
      <c r="GM569" s="5"/>
      <c r="GN569" s="5"/>
      <c r="GO569" s="5"/>
      <c r="GP569" s="5"/>
      <c r="GQ569" s="5"/>
      <c r="GR569" s="5"/>
      <c r="GS569" s="5"/>
      <c r="GT569" s="5"/>
      <c r="GU569" s="5"/>
      <c r="GV569" s="5"/>
      <c r="GW569" s="5"/>
      <c r="GX569" s="5"/>
      <c r="GY569" s="5"/>
      <c r="GZ569" s="5"/>
      <c r="HA569" s="5"/>
      <c r="HB569" s="5"/>
      <c r="HC569" s="5"/>
    </row>
    <row r="570" spans="1:211" ht="338.25" customHeight="1" x14ac:dyDescent="0.25">
      <c r="A570" s="56" t="s">
        <v>148</v>
      </c>
      <c r="B570" s="39" t="s">
        <v>291</v>
      </c>
      <c r="C570" s="40" t="s">
        <v>0</v>
      </c>
      <c r="D570" s="41">
        <v>1</v>
      </c>
      <c r="E570" s="40" t="s">
        <v>0</v>
      </c>
      <c r="F570" s="40" t="s">
        <v>743</v>
      </c>
      <c r="G570" s="40" t="s">
        <v>618</v>
      </c>
      <c r="H570" s="53" t="s">
        <v>0</v>
      </c>
      <c r="I570" s="53" t="s">
        <v>0</v>
      </c>
      <c r="J570" s="53" t="s">
        <v>0</v>
      </c>
      <c r="K570" s="53" t="s">
        <v>0</v>
      </c>
      <c r="L570" s="53" t="s">
        <v>0</v>
      </c>
      <c r="M570" s="53" t="s">
        <v>0</v>
      </c>
      <c r="N570" s="53" t="s">
        <v>0</v>
      </c>
      <c r="O570" s="53" t="s">
        <v>0</v>
      </c>
      <c r="P570" s="53" t="s">
        <v>0</v>
      </c>
      <c r="Q570" s="53" t="s">
        <v>0</v>
      </c>
      <c r="R570" s="53" t="s">
        <v>0</v>
      </c>
      <c r="S570" s="53" t="s">
        <v>0</v>
      </c>
      <c r="T570" s="53" t="s">
        <v>0</v>
      </c>
      <c r="U570" s="53" t="s">
        <v>0</v>
      </c>
      <c r="V570" s="59" t="s">
        <v>0</v>
      </c>
      <c r="W570" s="172" t="s">
        <v>0</v>
      </c>
    </row>
    <row r="571" spans="1:211" ht="17.25" customHeight="1" x14ac:dyDescent="0.25">
      <c r="A571" s="129"/>
      <c r="B571" s="52" t="s">
        <v>29</v>
      </c>
      <c r="C571" s="40" t="s">
        <v>2</v>
      </c>
      <c r="D571" s="41" t="s">
        <v>0</v>
      </c>
      <c r="E571" s="53" t="s">
        <v>0</v>
      </c>
      <c r="F571" s="40" t="s">
        <v>0</v>
      </c>
      <c r="G571" s="53" t="s">
        <v>0</v>
      </c>
      <c r="H571" s="53" t="s">
        <v>0</v>
      </c>
      <c r="I571" s="53" t="s">
        <v>0</v>
      </c>
      <c r="J571" s="53" t="s">
        <v>0</v>
      </c>
      <c r="K571" s="53" t="s">
        <v>59</v>
      </c>
      <c r="L571" s="53" t="s">
        <v>59</v>
      </c>
      <c r="M571" s="53" t="s">
        <v>59</v>
      </c>
      <c r="N571" s="53" t="s">
        <v>59</v>
      </c>
      <c r="O571" s="53" t="s">
        <v>59</v>
      </c>
      <c r="P571" s="53" t="s">
        <v>59</v>
      </c>
      <c r="Q571" s="53" t="s">
        <v>59</v>
      </c>
      <c r="R571" s="53" t="s">
        <v>59</v>
      </c>
      <c r="S571" s="53" t="s">
        <v>59</v>
      </c>
      <c r="T571" s="53" t="s">
        <v>59</v>
      </c>
      <c r="U571" s="53" t="s">
        <v>59</v>
      </c>
      <c r="V571" s="53" t="s">
        <v>59</v>
      </c>
      <c r="W571" s="172" t="s">
        <v>59</v>
      </c>
    </row>
    <row r="572" spans="1:211" s="6" customFormat="1" ht="30" customHeight="1" x14ac:dyDescent="0.25">
      <c r="A572" s="183" t="s">
        <v>233</v>
      </c>
      <c r="B572" s="176" t="s">
        <v>399</v>
      </c>
      <c r="C572" s="170" t="s">
        <v>53</v>
      </c>
      <c r="D572" s="169" t="s">
        <v>0</v>
      </c>
      <c r="E572" s="170" t="s">
        <v>33</v>
      </c>
      <c r="F572" s="170" t="s">
        <v>604</v>
      </c>
      <c r="G572" s="172" t="s">
        <v>0</v>
      </c>
      <c r="H572" s="172" t="s">
        <v>0</v>
      </c>
      <c r="I572" s="172" t="s">
        <v>0</v>
      </c>
      <c r="J572" s="172" t="s">
        <v>0</v>
      </c>
      <c r="K572" s="172">
        <v>1</v>
      </c>
      <c r="L572" s="172">
        <v>1</v>
      </c>
      <c r="M572" s="172">
        <v>1</v>
      </c>
      <c r="N572" s="172">
        <v>1</v>
      </c>
      <c r="O572" s="172">
        <v>1</v>
      </c>
      <c r="P572" s="172" t="s">
        <v>0</v>
      </c>
      <c r="Q572" s="172" t="s">
        <v>0</v>
      </c>
      <c r="R572" s="172" t="s">
        <v>0</v>
      </c>
      <c r="S572" s="172" t="s">
        <v>0</v>
      </c>
      <c r="T572" s="172" t="s">
        <v>0</v>
      </c>
      <c r="U572" s="172" t="s">
        <v>0</v>
      </c>
      <c r="V572" s="178" t="s">
        <v>0</v>
      </c>
      <c r="W572" s="172">
        <f>SUM(K572:V572)</f>
        <v>5</v>
      </c>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5"/>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s="5"/>
      <c r="FG572" s="5"/>
      <c r="FH572" s="5"/>
      <c r="FI572" s="5"/>
      <c r="FJ572" s="5"/>
      <c r="FK572" s="5"/>
      <c r="FL572" s="5"/>
      <c r="FM572" s="5"/>
      <c r="FN572" s="5"/>
      <c r="FO572" s="5"/>
      <c r="FP572" s="5"/>
      <c r="FQ572" s="5"/>
      <c r="FR572" s="5"/>
      <c r="FS572" s="5"/>
      <c r="FT572" s="5"/>
      <c r="FU572" s="5"/>
      <c r="FV572" s="5"/>
      <c r="FW572" s="5"/>
      <c r="FX572" s="5"/>
      <c r="FY572" s="5"/>
      <c r="FZ572" s="5"/>
      <c r="GA572" s="5"/>
      <c r="GB572" s="5"/>
      <c r="GC572" s="5"/>
      <c r="GD572" s="5"/>
      <c r="GE572" s="5"/>
      <c r="GF572" s="5"/>
      <c r="GG572" s="5"/>
      <c r="GH572" s="5"/>
      <c r="GI572" s="5"/>
      <c r="GJ572" s="5"/>
      <c r="GK572" s="5"/>
      <c r="GL572" s="5"/>
      <c r="GM572" s="5"/>
      <c r="GN572" s="5"/>
      <c r="GO572" s="5"/>
      <c r="GP572" s="5"/>
      <c r="GQ572" s="5"/>
      <c r="GR572" s="5"/>
      <c r="GS572" s="5"/>
      <c r="GT572" s="5"/>
      <c r="GU572" s="5"/>
      <c r="GV572" s="5"/>
      <c r="GW572" s="5"/>
      <c r="GX572" s="5"/>
      <c r="GY572" s="5"/>
      <c r="GZ572" s="5"/>
      <c r="HA572" s="5"/>
      <c r="HB572" s="5"/>
      <c r="HC572" s="5"/>
    </row>
    <row r="573" spans="1:211" ht="56.25" customHeight="1" x14ac:dyDescent="0.25">
      <c r="A573" s="112" t="s">
        <v>149</v>
      </c>
      <c r="B573" s="52" t="s">
        <v>402</v>
      </c>
      <c r="C573" s="40" t="s">
        <v>0</v>
      </c>
      <c r="D573" s="41">
        <v>1</v>
      </c>
      <c r="E573" s="40" t="s">
        <v>0</v>
      </c>
      <c r="F573" s="40" t="s">
        <v>604</v>
      </c>
      <c r="G573" s="40" t="s">
        <v>250</v>
      </c>
      <c r="H573" s="53" t="s">
        <v>0</v>
      </c>
      <c r="I573" s="53" t="s">
        <v>0</v>
      </c>
      <c r="J573" s="53" t="s">
        <v>0</v>
      </c>
      <c r="K573" s="53" t="s">
        <v>0</v>
      </c>
      <c r="L573" s="53" t="s">
        <v>0</v>
      </c>
      <c r="M573" s="53" t="s">
        <v>0</v>
      </c>
      <c r="N573" s="53" t="s">
        <v>0</v>
      </c>
      <c r="O573" s="53" t="s">
        <v>0</v>
      </c>
      <c r="P573" s="53" t="s">
        <v>0</v>
      </c>
      <c r="Q573" s="53" t="s">
        <v>0</v>
      </c>
      <c r="R573" s="53" t="s">
        <v>0</v>
      </c>
      <c r="S573" s="53" t="s">
        <v>0</v>
      </c>
      <c r="T573" s="53" t="s">
        <v>0</v>
      </c>
      <c r="U573" s="53" t="s">
        <v>0</v>
      </c>
      <c r="V573" s="59" t="s">
        <v>0</v>
      </c>
      <c r="W573" s="172" t="s">
        <v>0</v>
      </c>
    </row>
    <row r="574" spans="1:211" ht="16.5" customHeight="1" x14ac:dyDescent="0.25">
      <c r="A574" s="129"/>
      <c r="B574" s="39" t="s">
        <v>29</v>
      </c>
      <c r="C574" s="53" t="s">
        <v>2</v>
      </c>
      <c r="D574" s="41" t="s">
        <v>0</v>
      </c>
      <c r="E574" s="53" t="s">
        <v>0</v>
      </c>
      <c r="F574" s="40" t="s">
        <v>0</v>
      </c>
      <c r="G574" s="53" t="s">
        <v>0</v>
      </c>
      <c r="H574" s="53" t="s">
        <v>0</v>
      </c>
      <c r="I574" s="53" t="s">
        <v>0</v>
      </c>
      <c r="J574" s="53" t="s">
        <v>0</v>
      </c>
      <c r="K574" s="53" t="s">
        <v>59</v>
      </c>
      <c r="L574" s="53" t="s">
        <v>59</v>
      </c>
      <c r="M574" s="53" t="s">
        <v>59</v>
      </c>
      <c r="N574" s="53" t="s">
        <v>59</v>
      </c>
      <c r="O574" s="53" t="s">
        <v>59</v>
      </c>
      <c r="P574" s="53" t="s">
        <v>59</v>
      </c>
      <c r="Q574" s="53" t="s">
        <v>59</v>
      </c>
      <c r="R574" s="53" t="s">
        <v>59</v>
      </c>
      <c r="S574" s="53" t="s">
        <v>59</v>
      </c>
      <c r="T574" s="53" t="s">
        <v>59</v>
      </c>
      <c r="U574" s="53" t="s">
        <v>59</v>
      </c>
      <c r="V574" s="53" t="s">
        <v>59</v>
      </c>
      <c r="W574" s="213">
        <f>SUM(K574:Q574)</f>
        <v>0</v>
      </c>
    </row>
    <row r="575" spans="1:211" ht="30" customHeight="1" x14ac:dyDescent="0.25">
      <c r="A575" s="56" t="s">
        <v>150</v>
      </c>
      <c r="B575" s="52" t="s">
        <v>50</v>
      </c>
      <c r="C575" s="40" t="s">
        <v>53</v>
      </c>
      <c r="D575" s="41" t="s">
        <v>0</v>
      </c>
      <c r="E575" s="40" t="s">
        <v>33</v>
      </c>
      <c r="F575" s="40" t="s">
        <v>604</v>
      </c>
      <c r="G575" s="53" t="s">
        <v>0</v>
      </c>
      <c r="H575" s="53" t="s">
        <v>0</v>
      </c>
      <c r="I575" s="53" t="s">
        <v>0</v>
      </c>
      <c r="J575" s="53" t="s">
        <v>0</v>
      </c>
      <c r="K575" s="53">
        <v>1</v>
      </c>
      <c r="L575" s="53">
        <v>1</v>
      </c>
      <c r="M575" s="53">
        <v>1</v>
      </c>
      <c r="N575" s="53">
        <v>1</v>
      </c>
      <c r="O575" s="53">
        <v>1</v>
      </c>
      <c r="P575" s="53" t="s">
        <v>0</v>
      </c>
      <c r="Q575" s="53" t="s">
        <v>0</v>
      </c>
      <c r="R575" s="53" t="s">
        <v>0</v>
      </c>
      <c r="S575" s="53" t="s">
        <v>0</v>
      </c>
      <c r="T575" s="53" t="s">
        <v>0</v>
      </c>
      <c r="U575" s="53" t="s">
        <v>0</v>
      </c>
      <c r="V575" s="59" t="s">
        <v>0</v>
      </c>
      <c r="W575" s="172">
        <f>SUM(K575:V575)</f>
        <v>5</v>
      </c>
    </row>
    <row r="576" spans="1:211" ht="75" customHeight="1" x14ac:dyDescent="0.25">
      <c r="A576" s="56" t="s">
        <v>292</v>
      </c>
      <c r="B576" s="52" t="s">
        <v>403</v>
      </c>
      <c r="C576" s="42" t="s">
        <v>0</v>
      </c>
      <c r="D576" s="41" t="s">
        <v>0</v>
      </c>
      <c r="E576" s="98" t="s">
        <v>0</v>
      </c>
      <c r="F576" s="40" t="s">
        <v>743</v>
      </c>
      <c r="G576" s="40" t="s">
        <v>250</v>
      </c>
      <c r="H576" s="53" t="s">
        <v>0</v>
      </c>
      <c r="I576" s="53" t="s">
        <v>0</v>
      </c>
      <c r="J576" s="53" t="s">
        <v>0</v>
      </c>
      <c r="K576" s="53" t="s">
        <v>0</v>
      </c>
      <c r="L576" s="53" t="s">
        <v>0</v>
      </c>
      <c r="M576" s="53" t="s">
        <v>0</v>
      </c>
      <c r="N576" s="53" t="s">
        <v>0</v>
      </c>
      <c r="O576" s="53" t="s">
        <v>0</v>
      </c>
      <c r="P576" s="53" t="s">
        <v>0</v>
      </c>
      <c r="Q576" s="53" t="s">
        <v>0</v>
      </c>
      <c r="R576" s="53" t="s">
        <v>0</v>
      </c>
      <c r="S576" s="53" t="s">
        <v>0</v>
      </c>
      <c r="T576" s="53" t="s">
        <v>0</v>
      </c>
      <c r="U576" s="53" t="s">
        <v>0</v>
      </c>
      <c r="V576" s="59" t="s">
        <v>0</v>
      </c>
      <c r="W576" s="172" t="s">
        <v>0</v>
      </c>
    </row>
    <row r="577" spans="1:24" ht="42" customHeight="1" x14ac:dyDescent="0.25">
      <c r="A577" s="246" t="s">
        <v>151</v>
      </c>
      <c r="B577" s="39" t="s">
        <v>277</v>
      </c>
      <c r="C577" s="42" t="s">
        <v>0</v>
      </c>
      <c r="D577" s="41" t="s">
        <v>0</v>
      </c>
      <c r="E577" s="98" t="s">
        <v>0</v>
      </c>
      <c r="F577" s="42" t="s">
        <v>0</v>
      </c>
      <c r="G577" s="98" t="s">
        <v>0</v>
      </c>
      <c r="H577" s="42" t="s">
        <v>0</v>
      </c>
      <c r="I577" s="42" t="s">
        <v>0</v>
      </c>
      <c r="J577" s="42" t="s">
        <v>0</v>
      </c>
      <c r="K577" s="42" t="s">
        <v>0</v>
      </c>
      <c r="L577" s="42" t="s">
        <v>0</v>
      </c>
      <c r="M577" s="42" t="s">
        <v>0</v>
      </c>
      <c r="N577" s="42" t="s">
        <v>0</v>
      </c>
      <c r="O577" s="42" t="s">
        <v>0</v>
      </c>
      <c r="P577" s="42" t="s">
        <v>0</v>
      </c>
      <c r="Q577" s="42" t="s">
        <v>0</v>
      </c>
      <c r="R577" s="53" t="s">
        <v>0</v>
      </c>
      <c r="S577" s="53" t="s">
        <v>0</v>
      </c>
      <c r="T577" s="53" t="s">
        <v>0</v>
      </c>
      <c r="U577" s="53" t="s">
        <v>0</v>
      </c>
      <c r="V577" s="59" t="s">
        <v>0</v>
      </c>
      <c r="W577" s="168" t="s">
        <v>0</v>
      </c>
    </row>
    <row r="578" spans="1:24" ht="19.5" customHeight="1" x14ac:dyDescent="0.25">
      <c r="A578" s="247"/>
      <c r="B578" s="145" t="s">
        <v>37</v>
      </c>
      <c r="C578" s="50"/>
      <c r="D578" s="63">
        <v>1</v>
      </c>
      <c r="E578" s="51" t="s">
        <v>0</v>
      </c>
      <c r="F578" s="50" t="s">
        <v>0</v>
      </c>
      <c r="G578" s="51" t="s">
        <v>0</v>
      </c>
      <c r="H578" s="51" t="s">
        <v>0</v>
      </c>
      <c r="I578" s="51" t="s">
        <v>0</v>
      </c>
      <c r="J578" s="51" t="s">
        <v>0</v>
      </c>
      <c r="K578" s="51" t="s">
        <v>0</v>
      </c>
      <c r="L578" s="51" t="s">
        <v>0</v>
      </c>
      <c r="M578" s="51" t="s">
        <v>0</v>
      </c>
      <c r="N578" s="51" t="s">
        <v>0</v>
      </c>
      <c r="O578" s="51" t="s">
        <v>0</v>
      </c>
      <c r="P578" s="51" t="s">
        <v>0</v>
      </c>
      <c r="Q578" s="51" t="s">
        <v>0</v>
      </c>
      <c r="R578" s="51" t="s">
        <v>0</v>
      </c>
      <c r="S578" s="51" t="s">
        <v>0</v>
      </c>
      <c r="T578" s="51" t="s">
        <v>0</v>
      </c>
      <c r="U578" s="51" t="s">
        <v>0</v>
      </c>
      <c r="V578" s="63" t="s">
        <v>0</v>
      </c>
      <c r="W578" s="207" t="s">
        <v>0</v>
      </c>
    </row>
    <row r="579" spans="1:24" ht="25.5" x14ac:dyDescent="0.3">
      <c r="A579" s="247"/>
      <c r="B579" s="145" t="s">
        <v>426</v>
      </c>
      <c r="C579" s="53" t="s">
        <v>2</v>
      </c>
      <c r="D579" s="49" t="s">
        <v>0</v>
      </c>
      <c r="E579" s="43" t="s">
        <v>0</v>
      </c>
      <c r="F579" s="44" t="s">
        <v>0</v>
      </c>
      <c r="G579" s="51" t="s">
        <v>0</v>
      </c>
      <c r="H579" s="51" t="s">
        <v>0</v>
      </c>
      <c r="I579" s="51" t="s">
        <v>0</v>
      </c>
      <c r="J579" s="51" t="s">
        <v>0</v>
      </c>
      <c r="K579" s="45">
        <f>K581</f>
        <v>221767.49999999997</v>
      </c>
      <c r="L579" s="45">
        <f>L581</f>
        <v>212984.90000000002</v>
      </c>
      <c r="M579" s="45">
        <f>M581</f>
        <v>173331.59999999998</v>
      </c>
      <c r="N579" s="45">
        <f>N581</f>
        <v>161378.57999999999</v>
      </c>
      <c r="O579" s="45">
        <f>O580+O581</f>
        <v>153017.4</v>
      </c>
      <c r="P579" s="45">
        <f>P580+P581</f>
        <v>143558.5</v>
      </c>
      <c r="Q579" s="45">
        <f t="shared" ref="Q579:V579" si="68">Q581</f>
        <v>146719.4</v>
      </c>
      <c r="R579" s="45">
        <f t="shared" si="68"/>
        <v>148262.39999999999</v>
      </c>
      <c r="S579" s="45">
        <f t="shared" si="68"/>
        <v>133098.5</v>
      </c>
      <c r="T579" s="45">
        <f t="shared" si="68"/>
        <v>102885.00000000001</v>
      </c>
      <c r="U579" s="45">
        <f t="shared" si="68"/>
        <v>104942.70000000001</v>
      </c>
      <c r="V579" s="45">
        <f t="shared" si="68"/>
        <v>104942.70000000001</v>
      </c>
      <c r="W579" s="199">
        <f>SUM(K579:V579)</f>
        <v>1806889.1799999997</v>
      </c>
      <c r="X579" s="11"/>
    </row>
    <row r="580" spans="1:24" ht="25.5" x14ac:dyDescent="0.25">
      <c r="A580" s="247"/>
      <c r="B580" s="145" t="s">
        <v>71</v>
      </c>
      <c r="C580" s="53" t="s">
        <v>2</v>
      </c>
      <c r="D580" s="49" t="s">
        <v>0</v>
      </c>
      <c r="E580" s="43" t="s">
        <v>0</v>
      </c>
      <c r="F580" s="44" t="s">
        <v>0</v>
      </c>
      <c r="G580" s="51" t="s">
        <v>0</v>
      </c>
      <c r="H580" s="51" t="s">
        <v>0</v>
      </c>
      <c r="I580" s="51" t="s">
        <v>0</v>
      </c>
      <c r="J580" s="51" t="s">
        <v>0</v>
      </c>
      <c r="K580" s="51" t="s">
        <v>0</v>
      </c>
      <c r="L580" s="51" t="s">
        <v>0</v>
      </c>
      <c r="M580" s="51" t="s">
        <v>0</v>
      </c>
      <c r="N580" s="51" t="s">
        <v>0</v>
      </c>
      <c r="O580" s="51">
        <f>O633</f>
        <v>389.7</v>
      </c>
      <c r="P580" s="111">
        <f>P633</f>
        <v>167</v>
      </c>
      <c r="Q580" s="51">
        <v>0</v>
      </c>
      <c r="R580" s="51">
        <v>0</v>
      </c>
      <c r="S580" s="51">
        <v>0</v>
      </c>
      <c r="T580" s="51">
        <v>0</v>
      </c>
      <c r="U580" s="51">
        <v>0</v>
      </c>
      <c r="V580" s="59">
        <v>0</v>
      </c>
      <c r="W580" s="199">
        <f>SUM(K580:V580)</f>
        <v>556.70000000000005</v>
      </c>
    </row>
    <row r="581" spans="1:24" ht="16.5" customHeight="1" x14ac:dyDescent="0.25">
      <c r="A581" s="248"/>
      <c r="B581" s="39" t="s">
        <v>29</v>
      </c>
      <c r="C581" s="53" t="s">
        <v>2</v>
      </c>
      <c r="D581" s="49" t="s">
        <v>0</v>
      </c>
      <c r="E581" s="43" t="s">
        <v>0</v>
      </c>
      <c r="F581" s="44" t="s">
        <v>0</v>
      </c>
      <c r="G581" s="51" t="s">
        <v>0</v>
      </c>
      <c r="H581" s="43" t="s">
        <v>0</v>
      </c>
      <c r="I581" s="43" t="s">
        <v>0</v>
      </c>
      <c r="J581" s="43" t="s">
        <v>0</v>
      </c>
      <c r="K581" s="48">
        <f>K584+K610</f>
        <v>221767.49999999997</v>
      </c>
      <c r="L581" s="48">
        <f>L584+L610</f>
        <v>212984.90000000002</v>
      </c>
      <c r="M581" s="48">
        <f>M584+M610</f>
        <v>173331.59999999998</v>
      </c>
      <c r="N581" s="48">
        <f t="shared" ref="N581:V581" si="69">N610</f>
        <v>161378.57999999999</v>
      </c>
      <c r="O581" s="48">
        <f t="shared" si="69"/>
        <v>152627.69999999998</v>
      </c>
      <c r="P581" s="48">
        <f t="shared" si="69"/>
        <v>143391.5</v>
      </c>
      <c r="Q581" s="48">
        <f t="shared" si="69"/>
        <v>146719.4</v>
      </c>
      <c r="R581" s="48">
        <f t="shared" si="69"/>
        <v>148262.39999999999</v>
      </c>
      <c r="S581" s="48">
        <f t="shared" si="69"/>
        <v>133098.5</v>
      </c>
      <c r="T581" s="48">
        <f t="shared" si="69"/>
        <v>102885.00000000001</v>
      </c>
      <c r="U581" s="48">
        <f t="shared" si="69"/>
        <v>104942.70000000001</v>
      </c>
      <c r="V581" s="48">
        <f t="shared" si="69"/>
        <v>104942.70000000001</v>
      </c>
      <c r="W581" s="199">
        <f>SUM(K581:V581)</f>
        <v>1806332.4799999995</v>
      </c>
      <c r="X581" s="3"/>
    </row>
    <row r="582" spans="1:24" ht="107.25" customHeight="1" x14ac:dyDescent="0.25">
      <c r="A582" s="102" t="s">
        <v>152</v>
      </c>
      <c r="B582" s="52" t="s">
        <v>404</v>
      </c>
      <c r="C582" s="40" t="s">
        <v>27</v>
      </c>
      <c r="D582" s="41" t="s">
        <v>0</v>
      </c>
      <c r="E582" s="56" t="s">
        <v>636</v>
      </c>
      <c r="F582" s="40" t="s">
        <v>0</v>
      </c>
      <c r="G582" s="53" t="s">
        <v>0</v>
      </c>
      <c r="H582" s="53" t="s">
        <v>0</v>
      </c>
      <c r="I582" s="53" t="s">
        <v>0</v>
      </c>
      <c r="J582" s="53" t="s">
        <v>0</v>
      </c>
      <c r="K582" s="71">
        <v>100</v>
      </c>
      <c r="L582" s="71">
        <v>100</v>
      </c>
      <c r="M582" s="71">
        <v>100</v>
      </c>
      <c r="N582" s="71">
        <v>100</v>
      </c>
      <c r="O582" s="71">
        <v>100</v>
      </c>
      <c r="P582" s="53">
        <v>100</v>
      </c>
      <c r="Q582" s="53">
        <v>100</v>
      </c>
      <c r="R582" s="53">
        <v>100</v>
      </c>
      <c r="S582" s="53">
        <v>100</v>
      </c>
      <c r="T582" s="53">
        <v>100</v>
      </c>
      <c r="U582" s="53">
        <v>100</v>
      </c>
      <c r="V582" s="53">
        <v>100</v>
      </c>
      <c r="W582" s="172" t="s">
        <v>0</v>
      </c>
    </row>
    <row r="583" spans="1:24" ht="56.25" customHeight="1" x14ac:dyDescent="0.25">
      <c r="A583" s="61" t="s">
        <v>418</v>
      </c>
      <c r="B583" s="85" t="s">
        <v>254</v>
      </c>
      <c r="C583" s="40" t="s">
        <v>0</v>
      </c>
      <c r="D583" s="41">
        <v>1</v>
      </c>
      <c r="E583" s="40" t="s">
        <v>0</v>
      </c>
      <c r="F583" s="42" t="s">
        <v>643</v>
      </c>
      <c r="G583" s="40" t="s">
        <v>32</v>
      </c>
      <c r="H583" s="98" t="s">
        <v>0</v>
      </c>
      <c r="I583" s="98" t="s">
        <v>0</v>
      </c>
      <c r="J583" s="98" t="s">
        <v>0</v>
      </c>
      <c r="K583" s="53" t="s">
        <v>0</v>
      </c>
      <c r="L583" s="53" t="s">
        <v>0</v>
      </c>
      <c r="M583" s="53" t="s">
        <v>0</v>
      </c>
      <c r="N583" s="53" t="s">
        <v>0</v>
      </c>
      <c r="O583" s="53" t="s">
        <v>0</v>
      </c>
      <c r="P583" s="53" t="s">
        <v>0</v>
      </c>
      <c r="Q583" s="53" t="s">
        <v>0</v>
      </c>
      <c r="R583" s="53" t="s">
        <v>0</v>
      </c>
      <c r="S583" s="53" t="s">
        <v>0</v>
      </c>
      <c r="T583" s="53" t="s">
        <v>0</v>
      </c>
      <c r="U583" s="53" t="s">
        <v>0</v>
      </c>
      <c r="V583" s="59" t="s">
        <v>0</v>
      </c>
      <c r="W583" s="172" t="s">
        <v>0</v>
      </c>
    </row>
    <row r="584" spans="1:24" ht="25.5" x14ac:dyDescent="0.25">
      <c r="A584" s="237"/>
      <c r="B584" s="83" t="s">
        <v>160</v>
      </c>
      <c r="C584" s="53" t="s">
        <v>2</v>
      </c>
      <c r="D584" s="63" t="s">
        <v>0</v>
      </c>
      <c r="E584" s="51" t="s">
        <v>0</v>
      </c>
      <c r="F584" s="50" t="s">
        <v>0</v>
      </c>
      <c r="G584" s="51" t="s">
        <v>0</v>
      </c>
      <c r="H584" s="43" t="s">
        <v>0</v>
      </c>
      <c r="I584" s="43" t="s">
        <v>0</v>
      </c>
      <c r="J584" s="43" t="s">
        <v>0</v>
      </c>
      <c r="K584" s="146">
        <f>K587+K588</f>
        <v>44736.399999999994</v>
      </c>
      <c r="L584" s="146">
        <f>L587+L588</f>
        <v>46620.6</v>
      </c>
      <c r="M584" s="146">
        <f>M585+M586</f>
        <v>40982.800000000003</v>
      </c>
      <c r="N584" s="53" t="s">
        <v>59</v>
      </c>
      <c r="O584" s="53" t="s">
        <v>59</v>
      </c>
      <c r="P584" s="53" t="s">
        <v>59</v>
      </c>
      <c r="Q584" s="53" t="s">
        <v>59</v>
      </c>
      <c r="R584" s="53" t="s">
        <v>59</v>
      </c>
      <c r="S584" s="53" t="s">
        <v>59</v>
      </c>
      <c r="T584" s="53" t="s">
        <v>59</v>
      </c>
      <c r="U584" s="53" t="s">
        <v>59</v>
      </c>
      <c r="V584" s="53" t="s">
        <v>59</v>
      </c>
      <c r="W584" s="227">
        <f>SUM(K584:V584)</f>
        <v>132339.79999999999</v>
      </c>
    </row>
    <row r="585" spans="1:24" x14ac:dyDescent="0.25">
      <c r="A585" s="239"/>
      <c r="B585" s="243"/>
      <c r="C585" s="53" t="s">
        <v>2</v>
      </c>
      <c r="D585" s="63" t="s">
        <v>0</v>
      </c>
      <c r="E585" s="51" t="s">
        <v>0</v>
      </c>
      <c r="F585" s="50" t="s">
        <v>0</v>
      </c>
      <c r="G585" s="51" t="s">
        <v>0</v>
      </c>
      <c r="H585" s="68" t="s">
        <v>42</v>
      </c>
      <c r="I585" s="68" t="s">
        <v>255</v>
      </c>
      <c r="J585" s="40" t="s">
        <v>0</v>
      </c>
      <c r="K585" s="53" t="s">
        <v>59</v>
      </c>
      <c r="L585" s="53" t="s">
        <v>59</v>
      </c>
      <c r="M585" s="147">
        <f>M590+M592+M595+M598+M594+M597</f>
        <v>4552.2000000000007</v>
      </c>
      <c r="N585" s="53" t="s">
        <v>59</v>
      </c>
      <c r="O585" s="53" t="s">
        <v>59</v>
      </c>
      <c r="P585" s="53" t="s">
        <v>59</v>
      </c>
      <c r="Q585" s="53" t="s">
        <v>59</v>
      </c>
      <c r="R585" s="53" t="s">
        <v>59</v>
      </c>
      <c r="S585" s="53" t="s">
        <v>59</v>
      </c>
      <c r="T585" s="53" t="s">
        <v>59</v>
      </c>
      <c r="U585" s="53" t="s">
        <v>59</v>
      </c>
      <c r="V585" s="53" t="s">
        <v>59</v>
      </c>
      <c r="W585" s="227">
        <f t="shared" ref="W585:W607" si="70">SUM(K585:V585)</f>
        <v>4552.2000000000007</v>
      </c>
    </row>
    <row r="586" spans="1:24" x14ac:dyDescent="0.25">
      <c r="A586" s="239"/>
      <c r="B586" s="244"/>
      <c r="C586" s="53" t="s">
        <v>2</v>
      </c>
      <c r="D586" s="63" t="s">
        <v>0</v>
      </c>
      <c r="E586" s="51" t="s">
        <v>0</v>
      </c>
      <c r="F586" s="50" t="s">
        <v>0</v>
      </c>
      <c r="G586" s="51" t="s">
        <v>0</v>
      </c>
      <c r="H586" s="68" t="s">
        <v>42</v>
      </c>
      <c r="I586" s="68" t="s">
        <v>256</v>
      </c>
      <c r="J586" s="40" t="s">
        <v>0</v>
      </c>
      <c r="K586" s="53" t="s">
        <v>59</v>
      </c>
      <c r="L586" s="53" t="s">
        <v>59</v>
      </c>
      <c r="M586" s="146">
        <f>M600+M601+M603+M605+M607</f>
        <v>36430.600000000006</v>
      </c>
      <c r="N586" s="53" t="s">
        <v>59</v>
      </c>
      <c r="O586" s="53" t="s">
        <v>59</v>
      </c>
      <c r="P586" s="53" t="s">
        <v>59</v>
      </c>
      <c r="Q586" s="53" t="s">
        <v>59</v>
      </c>
      <c r="R586" s="53" t="s">
        <v>59</v>
      </c>
      <c r="S586" s="53" t="s">
        <v>59</v>
      </c>
      <c r="T586" s="53" t="s">
        <v>59</v>
      </c>
      <c r="U586" s="53" t="s">
        <v>59</v>
      </c>
      <c r="V586" s="53" t="s">
        <v>59</v>
      </c>
      <c r="W586" s="227">
        <f t="shared" si="70"/>
        <v>36430.600000000006</v>
      </c>
    </row>
    <row r="587" spans="1:24" x14ac:dyDescent="0.25">
      <c r="A587" s="239"/>
      <c r="B587" s="244"/>
      <c r="C587" s="40" t="s">
        <v>2</v>
      </c>
      <c r="D587" s="59" t="s">
        <v>0</v>
      </c>
      <c r="E587" s="53" t="s">
        <v>0</v>
      </c>
      <c r="F587" s="40" t="s">
        <v>0</v>
      </c>
      <c r="G587" s="53" t="s">
        <v>0</v>
      </c>
      <c r="H587" s="98" t="s">
        <v>257</v>
      </c>
      <c r="I587" s="98" t="s">
        <v>258</v>
      </c>
      <c r="J587" s="40" t="s">
        <v>0</v>
      </c>
      <c r="K587" s="146">
        <f>K591+K593+K596</f>
        <v>5465.7</v>
      </c>
      <c r="L587" s="146">
        <f>L589+L591+L593+L596</f>
        <v>7352.0999999999995</v>
      </c>
      <c r="M587" s="147" t="s">
        <v>59</v>
      </c>
      <c r="N587" s="53" t="s">
        <v>59</v>
      </c>
      <c r="O587" s="53" t="s">
        <v>59</v>
      </c>
      <c r="P587" s="53" t="s">
        <v>59</v>
      </c>
      <c r="Q587" s="53" t="s">
        <v>59</v>
      </c>
      <c r="R587" s="53" t="s">
        <v>59</v>
      </c>
      <c r="S587" s="53" t="s">
        <v>59</v>
      </c>
      <c r="T587" s="53" t="s">
        <v>59</v>
      </c>
      <c r="U587" s="53" t="s">
        <v>59</v>
      </c>
      <c r="V587" s="53" t="s">
        <v>59</v>
      </c>
      <c r="W587" s="227">
        <f t="shared" si="70"/>
        <v>12817.8</v>
      </c>
    </row>
    <row r="588" spans="1:24" x14ac:dyDescent="0.25">
      <c r="A588" s="239"/>
      <c r="B588" s="244"/>
      <c r="C588" s="40" t="s">
        <v>2</v>
      </c>
      <c r="D588" s="59" t="s">
        <v>0</v>
      </c>
      <c r="E588" s="53" t="s">
        <v>0</v>
      </c>
      <c r="F588" s="40" t="s">
        <v>0</v>
      </c>
      <c r="G588" s="53" t="s">
        <v>0</v>
      </c>
      <c r="H588" s="68" t="s">
        <v>42</v>
      </c>
      <c r="I588" s="53" t="s">
        <v>259</v>
      </c>
      <c r="J588" s="40" t="s">
        <v>0</v>
      </c>
      <c r="K588" s="146">
        <f>K599+K602+K604+K606</f>
        <v>39270.699999999997</v>
      </c>
      <c r="L588" s="146">
        <f>L599+L602+L604+L606</f>
        <v>39268.5</v>
      </c>
      <c r="M588" s="147" t="s">
        <v>59</v>
      </c>
      <c r="N588" s="53" t="s">
        <v>59</v>
      </c>
      <c r="O588" s="53" t="s">
        <v>59</v>
      </c>
      <c r="P588" s="53" t="s">
        <v>59</v>
      </c>
      <c r="Q588" s="53" t="s">
        <v>59</v>
      </c>
      <c r="R588" s="53" t="s">
        <v>59</v>
      </c>
      <c r="S588" s="53" t="s">
        <v>59</v>
      </c>
      <c r="T588" s="53" t="s">
        <v>59</v>
      </c>
      <c r="U588" s="53" t="s">
        <v>59</v>
      </c>
      <c r="V588" s="53" t="s">
        <v>59</v>
      </c>
      <c r="W588" s="227">
        <f t="shared" si="70"/>
        <v>78539.199999999997</v>
      </c>
    </row>
    <row r="589" spans="1:24" x14ac:dyDescent="0.25">
      <c r="A589" s="239"/>
      <c r="B589" s="244"/>
      <c r="C589" s="40" t="s">
        <v>2</v>
      </c>
      <c r="D589" s="59" t="s">
        <v>0</v>
      </c>
      <c r="E589" s="53" t="s">
        <v>0</v>
      </c>
      <c r="F589" s="40" t="s">
        <v>0</v>
      </c>
      <c r="G589" s="53" t="s">
        <v>0</v>
      </c>
      <c r="H589" s="98" t="s">
        <v>260</v>
      </c>
      <c r="I589" s="98" t="s">
        <v>261</v>
      </c>
      <c r="J589" s="98">
        <v>242</v>
      </c>
      <c r="K589" s="53" t="s">
        <v>59</v>
      </c>
      <c r="L589" s="69">
        <v>2867.7</v>
      </c>
      <c r="M589" s="53" t="s">
        <v>59</v>
      </c>
      <c r="N589" s="53" t="s">
        <v>59</v>
      </c>
      <c r="O589" s="53" t="s">
        <v>59</v>
      </c>
      <c r="P589" s="53" t="s">
        <v>59</v>
      </c>
      <c r="Q589" s="53" t="s">
        <v>59</v>
      </c>
      <c r="R589" s="53" t="s">
        <v>59</v>
      </c>
      <c r="S589" s="53" t="s">
        <v>59</v>
      </c>
      <c r="T589" s="53" t="s">
        <v>59</v>
      </c>
      <c r="U589" s="53" t="s">
        <v>59</v>
      </c>
      <c r="V589" s="53" t="s">
        <v>59</v>
      </c>
      <c r="W589" s="227">
        <f t="shared" si="70"/>
        <v>2867.7</v>
      </c>
    </row>
    <row r="590" spans="1:24" x14ac:dyDescent="0.25">
      <c r="A590" s="239"/>
      <c r="B590" s="244"/>
      <c r="C590" s="40" t="s">
        <v>2</v>
      </c>
      <c r="D590" s="59" t="s">
        <v>0</v>
      </c>
      <c r="E590" s="53" t="s">
        <v>0</v>
      </c>
      <c r="F590" s="40" t="s">
        <v>0</v>
      </c>
      <c r="G590" s="53" t="s">
        <v>0</v>
      </c>
      <c r="H590" s="68" t="s">
        <v>42</v>
      </c>
      <c r="I590" s="68" t="s">
        <v>255</v>
      </c>
      <c r="J590" s="98">
        <v>242</v>
      </c>
      <c r="K590" s="53" t="s">
        <v>59</v>
      </c>
      <c r="L590" s="53" t="s">
        <v>59</v>
      </c>
      <c r="M590" s="87">
        <v>2205.6999999999998</v>
      </c>
      <c r="N590" s="53" t="s">
        <v>59</v>
      </c>
      <c r="O590" s="53" t="s">
        <v>59</v>
      </c>
      <c r="P590" s="53" t="s">
        <v>59</v>
      </c>
      <c r="Q590" s="53" t="s">
        <v>59</v>
      </c>
      <c r="R590" s="53" t="s">
        <v>59</v>
      </c>
      <c r="S590" s="53" t="s">
        <v>59</v>
      </c>
      <c r="T590" s="53" t="s">
        <v>59</v>
      </c>
      <c r="U590" s="53" t="s">
        <v>59</v>
      </c>
      <c r="V590" s="53" t="s">
        <v>59</v>
      </c>
      <c r="W590" s="227">
        <f t="shared" si="70"/>
        <v>2205.6999999999998</v>
      </c>
    </row>
    <row r="591" spans="1:24" x14ac:dyDescent="0.25">
      <c r="A591" s="239"/>
      <c r="B591" s="244"/>
      <c r="C591" s="40" t="s">
        <v>2</v>
      </c>
      <c r="D591" s="59" t="s">
        <v>0</v>
      </c>
      <c r="E591" s="53" t="s">
        <v>0</v>
      </c>
      <c r="F591" s="40" t="s">
        <v>0</v>
      </c>
      <c r="G591" s="53" t="s">
        <v>0</v>
      </c>
      <c r="H591" s="98" t="s">
        <v>260</v>
      </c>
      <c r="I591" s="98" t="s">
        <v>261</v>
      </c>
      <c r="J591" s="98">
        <v>244</v>
      </c>
      <c r="K591" s="69">
        <v>4625.7</v>
      </c>
      <c r="L591" s="69">
        <v>4175.5</v>
      </c>
      <c r="M591" s="53" t="s">
        <v>59</v>
      </c>
      <c r="N591" s="53" t="s">
        <v>59</v>
      </c>
      <c r="O591" s="53" t="s">
        <v>59</v>
      </c>
      <c r="P591" s="53" t="s">
        <v>59</v>
      </c>
      <c r="Q591" s="53" t="s">
        <v>59</v>
      </c>
      <c r="R591" s="53" t="s">
        <v>59</v>
      </c>
      <c r="S591" s="53" t="s">
        <v>59</v>
      </c>
      <c r="T591" s="53" t="s">
        <v>59</v>
      </c>
      <c r="U591" s="53" t="s">
        <v>59</v>
      </c>
      <c r="V591" s="53" t="s">
        <v>59</v>
      </c>
      <c r="W591" s="227">
        <f t="shared" si="70"/>
        <v>8801.2000000000007</v>
      </c>
    </row>
    <row r="592" spans="1:24" x14ac:dyDescent="0.25">
      <c r="A592" s="239"/>
      <c r="B592" s="244"/>
      <c r="C592" s="40" t="s">
        <v>2</v>
      </c>
      <c r="D592" s="59" t="s">
        <v>0</v>
      </c>
      <c r="E592" s="53" t="s">
        <v>0</v>
      </c>
      <c r="F592" s="40" t="s">
        <v>0</v>
      </c>
      <c r="G592" s="53" t="s">
        <v>0</v>
      </c>
      <c r="H592" s="68" t="s">
        <v>42</v>
      </c>
      <c r="I592" s="68" t="s">
        <v>255</v>
      </c>
      <c r="J592" s="98">
        <v>244</v>
      </c>
      <c r="K592" s="53" t="s">
        <v>59</v>
      </c>
      <c r="L592" s="53" t="s">
        <v>59</v>
      </c>
      <c r="M592" s="69">
        <v>1625.9</v>
      </c>
      <c r="N592" s="53" t="s">
        <v>59</v>
      </c>
      <c r="O592" s="53" t="s">
        <v>59</v>
      </c>
      <c r="P592" s="53" t="s">
        <v>59</v>
      </c>
      <c r="Q592" s="53" t="s">
        <v>59</v>
      </c>
      <c r="R592" s="53" t="s">
        <v>59</v>
      </c>
      <c r="S592" s="53" t="s">
        <v>59</v>
      </c>
      <c r="T592" s="53" t="s">
        <v>59</v>
      </c>
      <c r="U592" s="53" t="s">
        <v>59</v>
      </c>
      <c r="V592" s="53" t="s">
        <v>59</v>
      </c>
      <c r="W592" s="227">
        <f t="shared" si="70"/>
        <v>1625.9</v>
      </c>
    </row>
    <row r="593" spans="1:23" x14ac:dyDescent="0.25">
      <c r="A593" s="239"/>
      <c r="B593" s="244"/>
      <c r="C593" s="40" t="s">
        <v>2</v>
      </c>
      <c r="D593" s="59" t="s">
        <v>0</v>
      </c>
      <c r="E593" s="53" t="s">
        <v>0</v>
      </c>
      <c r="F593" s="40" t="s">
        <v>0</v>
      </c>
      <c r="G593" s="53" t="s">
        <v>0</v>
      </c>
      <c r="H593" s="98" t="s">
        <v>260</v>
      </c>
      <c r="I593" s="98" t="s">
        <v>261</v>
      </c>
      <c r="J593" s="98">
        <v>851</v>
      </c>
      <c r="K593" s="87">
        <v>600</v>
      </c>
      <c r="L593" s="69">
        <v>193</v>
      </c>
      <c r="M593" s="53" t="s">
        <v>59</v>
      </c>
      <c r="N593" s="87" t="s">
        <v>59</v>
      </c>
      <c r="O593" s="53" t="s">
        <v>59</v>
      </c>
      <c r="P593" s="53" t="s">
        <v>59</v>
      </c>
      <c r="Q593" s="53" t="s">
        <v>59</v>
      </c>
      <c r="R593" s="53" t="s">
        <v>59</v>
      </c>
      <c r="S593" s="53" t="s">
        <v>59</v>
      </c>
      <c r="T593" s="53" t="s">
        <v>59</v>
      </c>
      <c r="U593" s="53" t="s">
        <v>59</v>
      </c>
      <c r="V593" s="53" t="s">
        <v>59</v>
      </c>
      <c r="W593" s="227">
        <f t="shared" si="70"/>
        <v>793</v>
      </c>
    </row>
    <row r="594" spans="1:23" x14ac:dyDescent="0.25">
      <c r="A594" s="239"/>
      <c r="B594" s="244"/>
      <c r="C594" s="40" t="s">
        <v>2</v>
      </c>
      <c r="D594" s="59" t="s">
        <v>0</v>
      </c>
      <c r="E594" s="53" t="s">
        <v>0</v>
      </c>
      <c r="F594" s="40" t="s">
        <v>0</v>
      </c>
      <c r="G594" s="53" t="s">
        <v>0</v>
      </c>
      <c r="H594" s="68" t="s">
        <v>42</v>
      </c>
      <c r="I594" s="68" t="s">
        <v>255</v>
      </c>
      <c r="J594" s="98">
        <v>831</v>
      </c>
      <c r="K594" s="53" t="s">
        <v>59</v>
      </c>
      <c r="L594" s="53" t="s">
        <v>59</v>
      </c>
      <c r="M594" s="53">
        <v>50.4</v>
      </c>
      <c r="N594" s="87" t="s">
        <v>59</v>
      </c>
      <c r="O594" s="53" t="s">
        <v>59</v>
      </c>
      <c r="P594" s="53" t="s">
        <v>59</v>
      </c>
      <c r="Q594" s="53" t="s">
        <v>59</v>
      </c>
      <c r="R594" s="53" t="s">
        <v>59</v>
      </c>
      <c r="S594" s="53" t="s">
        <v>59</v>
      </c>
      <c r="T594" s="53" t="s">
        <v>59</v>
      </c>
      <c r="U594" s="53" t="s">
        <v>59</v>
      </c>
      <c r="V594" s="53" t="s">
        <v>59</v>
      </c>
      <c r="W594" s="227">
        <f t="shared" si="70"/>
        <v>50.4</v>
      </c>
    </row>
    <row r="595" spans="1:23" x14ac:dyDescent="0.25">
      <c r="A595" s="239"/>
      <c r="B595" s="244"/>
      <c r="C595" s="40" t="s">
        <v>2</v>
      </c>
      <c r="D595" s="59" t="s">
        <v>0</v>
      </c>
      <c r="E595" s="53" t="s">
        <v>0</v>
      </c>
      <c r="F595" s="40" t="s">
        <v>0</v>
      </c>
      <c r="G595" s="53" t="s">
        <v>0</v>
      </c>
      <c r="H595" s="68" t="s">
        <v>42</v>
      </c>
      <c r="I595" s="68" t="s">
        <v>255</v>
      </c>
      <c r="J595" s="98">
        <v>851</v>
      </c>
      <c r="K595" s="53" t="s">
        <v>59</v>
      </c>
      <c r="L595" s="53" t="s">
        <v>59</v>
      </c>
      <c r="M595" s="58">
        <v>580.5</v>
      </c>
      <c r="N595" s="53" t="s">
        <v>59</v>
      </c>
      <c r="O595" s="53" t="s">
        <v>59</v>
      </c>
      <c r="P595" s="53" t="s">
        <v>59</v>
      </c>
      <c r="Q595" s="53" t="s">
        <v>59</v>
      </c>
      <c r="R595" s="53" t="s">
        <v>59</v>
      </c>
      <c r="S595" s="53" t="s">
        <v>59</v>
      </c>
      <c r="T595" s="53" t="s">
        <v>59</v>
      </c>
      <c r="U595" s="53" t="s">
        <v>59</v>
      </c>
      <c r="V595" s="53" t="s">
        <v>59</v>
      </c>
      <c r="W595" s="227">
        <f t="shared" si="70"/>
        <v>580.5</v>
      </c>
    </row>
    <row r="596" spans="1:23" x14ac:dyDescent="0.25">
      <c r="A596" s="239"/>
      <c r="B596" s="244"/>
      <c r="C596" s="40" t="s">
        <v>2</v>
      </c>
      <c r="D596" s="59" t="s">
        <v>0</v>
      </c>
      <c r="E596" s="53" t="s">
        <v>0</v>
      </c>
      <c r="F596" s="40" t="s">
        <v>0</v>
      </c>
      <c r="G596" s="53" t="s">
        <v>0</v>
      </c>
      <c r="H596" s="98" t="s">
        <v>260</v>
      </c>
      <c r="I596" s="98" t="s">
        <v>261</v>
      </c>
      <c r="J596" s="98">
        <v>852</v>
      </c>
      <c r="K596" s="87">
        <v>240</v>
      </c>
      <c r="L596" s="69">
        <v>115.9</v>
      </c>
      <c r="M596" s="53" t="s">
        <v>59</v>
      </c>
      <c r="N596" s="87" t="s">
        <v>59</v>
      </c>
      <c r="O596" s="53" t="s">
        <v>59</v>
      </c>
      <c r="P596" s="53" t="s">
        <v>59</v>
      </c>
      <c r="Q596" s="53" t="s">
        <v>59</v>
      </c>
      <c r="R596" s="53" t="s">
        <v>59</v>
      </c>
      <c r="S596" s="53" t="s">
        <v>59</v>
      </c>
      <c r="T596" s="53" t="s">
        <v>59</v>
      </c>
      <c r="U596" s="53" t="s">
        <v>59</v>
      </c>
      <c r="V596" s="53" t="s">
        <v>59</v>
      </c>
      <c r="W596" s="227">
        <f t="shared" si="70"/>
        <v>355.9</v>
      </c>
    </row>
    <row r="597" spans="1:23" x14ac:dyDescent="0.25">
      <c r="A597" s="239"/>
      <c r="B597" s="244"/>
      <c r="C597" s="40" t="s">
        <v>2</v>
      </c>
      <c r="D597" s="59" t="s">
        <v>0</v>
      </c>
      <c r="E597" s="53" t="s">
        <v>0</v>
      </c>
      <c r="F597" s="40" t="s">
        <v>0</v>
      </c>
      <c r="G597" s="53" t="s">
        <v>0</v>
      </c>
      <c r="H597" s="68" t="s">
        <v>42</v>
      </c>
      <c r="I597" s="68" t="s">
        <v>255</v>
      </c>
      <c r="J597" s="98">
        <v>853</v>
      </c>
      <c r="K597" s="53" t="s">
        <v>59</v>
      </c>
      <c r="L597" s="53" t="s">
        <v>59</v>
      </c>
      <c r="M597" s="53">
        <v>40.1</v>
      </c>
      <c r="N597" s="53" t="s">
        <v>59</v>
      </c>
      <c r="O597" s="53" t="s">
        <v>59</v>
      </c>
      <c r="P597" s="53" t="s">
        <v>59</v>
      </c>
      <c r="Q597" s="53" t="s">
        <v>59</v>
      </c>
      <c r="R597" s="53" t="s">
        <v>59</v>
      </c>
      <c r="S597" s="53" t="s">
        <v>59</v>
      </c>
      <c r="T597" s="53" t="s">
        <v>59</v>
      </c>
      <c r="U597" s="53" t="s">
        <v>59</v>
      </c>
      <c r="V597" s="53" t="s">
        <v>59</v>
      </c>
      <c r="W597" s="227">
        <f t="shared" si="70"/>
        <v>40.1</v>
      </c>
    </row>
    <row r="598" spans="1:23" x14ac:dyDescent="0.25">
      <c r="A598" s="239"/>
      <c r="B598" s="244"/>
      <c r="C598" s="40" t="s">
        <v>2</v>
      </c>
      <c r="D598" s="59" t="s">
        <v>0</v>
      </c>
      <c r="E598" s="53" t="s">
        <v>0</v>
      </c>
      <c r="F598" s="40" t="s">
        <v>0</v>
      </c>
      <c r="G598" s="53" t="s">
        <v>0</v>
      </c>
      <c r="H598" s="68" t="s">
        <v>42</v>
      </c>
      <c r="I598" s="68" t="s">
        <v>255</v>
      </c>
      <c r="J598" s="98">
        <v>852</v>
      </c>
      <c r="K598" s="53" t="s">
        <v>59</v>
      </c>
      <c r="L598" s="53" t="s">
        <v>59</v>
      </c>
      <c r="M598" s="53">
        <v>49.6</v>
      </c>
      <c r="N598" s="53" t="s">
        <v>59</v>
      </c>
      <c r="O598" s="53" t="s">
        <v>59</v>
      </c>
      <c r="P598" s="53" t="s">
        <v>59</v>
      </c>
      <c r="Q598" s="53" t="s">
        <v>59</v>
      </c>
      <c r="R598" s="53" t="s">
        <v>59</v>
      </c>
      <c r="S598" s="53" t="s">
        <v>59</v>
      </c>
      <c r="T598" s="53" t="s">
        <v>59</v>
      </c>
      <c r="U598" s="53" t="s">
        <v>59</v>
      </c>
      <c r="V598" s="53" t="s">
        <v>59</v>
      </c>
      <c r="W598" s="227">
        <f t="shared" si="70"/>
        <v>49.6</v>
      </c>
    </row>
    <row r="599" spans="1:23" x14ac:dyDescent="0.25">
      <c r="A599" s="239"/>
      <c r="B599" s="244"/>
      <c r="C599" s="40" t="s">
        <v>2</v>
      </c>
      <c r="D599" s="59" t="s">
        <v>0</v>
      </c>
      <c r="E599" s="53" t="s">
        <v>0</v>
      </c>
      <c r="F599" s="40" t="s">
        <v>0</v>
      </c>
      <c r="G599" s="53" t="s">
        <v>0</v>
      </c>
      <c r="H599" s="68" t="s">
        <v>42</v>
      </c>
      <c r="I599" s="53" t="s">
        <v>262</v>
      </c>
      <c r="J599" s="53" t="s">
        <v>263</v>
      </c>
      <c r="K599" s="69">
        <v>37490.199999999997</v>
      </c>
      <c r="L599" s="69">
        <v>38394.5</v>
      </c>
      <c r="M599" s="69" t="s">
        <v>59</v>
      </c>
      <c r="N599" s="53" t="s">
        <v>59</v>
      </c>
      <c r="O599" s="53" t="s">
        <v>59</v>
      </c>
      <c r="P599" s="53" t="s">
        <v>59</v>
      </c>
      <c r="Q599" s="53" t="s">
        <v>59</v>
      </c>
      <c r="R599" s="53" t="s">
        <v>59</v>
      </c>
      <c r="S599" s="53" t="s">
        <v>59</v>
      </c>
      <c r="T599" s="53" t="s">
        <v>59</v>
      </c>
      <c r="U599" s="53" t="s">
        <v>59</v>
      </c>
      <c r="V599" s="53" t="s">
        <v>59</v>
      </c>
      <c r="W599" s="227">
        <f t="shared" si="70"/>
        <v>75884.7</v>
      </c>
    </row>
    <row r="600" spans="1:23" x14ac:dyDescent="0.25">
      <c r="A600" s="239"/>
      <c r="B600" s="244"/>
      <c r="C600" s="40" t="s">
        <v>2</v>
      </c>
      <c r="D600" s="59" t="s">
        <v>0</v>
      </c>
      <c r="E600" s="53" t="s">
        <v>0</v>
      </c>
      <c r="F600" s="40" t="s">
        <v>0</v>
      </c>
      <c r="G600" s="53" t="s">
        <v>0</v>
      </c>
      <c r="H600" s="68" t="s">
        <v>42</v>
      </c>
      <c r="I600" s="68" t="s">
        <v>256</v>
      </c>
      <c r="J600" s="53" t="s">
        <v>263</v>
      </c>
      <c r="K600" s="53" t="s">
        <v>59</v>
      </c>
      <c r="L600" s="53" t="s">
        <v>59</v>
      </c>
      <c r="M600" s="69">
        <v>27897.1</v>
      </c>
      <c r="N600" s="53" t="s">
        <v>59</v>
      </c>
      <c r="O600" s="53" t="s">
        <v>59</v>
      </c>
      <c r="P600" s="53" t="s">
        <v>59</v>
      </c>
      <c r="Q600" s="53" t="s">
        <v>59</v>
      </c>
      <c r="R600" s="53" t="s">
        <v>59</v>
      </c>
      <c r="S600" s="53" t="s">
        <v>59</v>
      </c>
      <c r="T600" s="53" t="s">
        <v>59</v>
      </c>
      <c r="U600" s="53" t="s">
        <v>59</v>
      </c>
      <c r="V600" s="53" t="s">
        <v>59</v>
      </c>
      <c r="W600" s="227">
        <f t="shared" si="70"/>
        <v>27897.1</v>
      </c>
    </row>
    <row r="601" spans="1:23" x14ac:dyDescent="0.25">
      <c r="A601" s="239"/>
      <c r="B601" s="244"/>
      <c r="C601" s="40" t="s">
        <v>2</v>
      </c>
      <c r="D601" s="59" t="s">
        <v>0</v>
      </c>
      <c r="E601" s="53" t="s">
        <v>0</v>
      </c>
      <c r="F601" s="40" t="s">
        <v>0</v>
      </c>
      <c r="G601" s="53" t="s">
        <v>0</v>
      </c>
      <c r="H601" s="68" t="s">
        <v>42</v>
      </c>
      <c r="I601" s="68" t="s">
        <v>256</v>
      </c>
      <c r="J601" s="53">
        <v>129</v>
      </c>
      <c r="K601" s="53" t="s">
        <v>59</v>
      </c>
      <c r="L601" s="53" t="s">
        <v>59</v>
      </c>
      <c r="M601" s="69">
        <v>8068</v>
      </c>
      <c r="N601" s="53" t="s">
        <v>59</v>
      </c>
      <c r="O601" s="53" t="s">
        <v>59</v>
      </c>
      <c r="P601" s="53" t="s">
        <v>59</v>
      </c>
      <c r="Q601" s="53" t="s">
        <v>59</v>
      </c>
      <c r="R601" s="53" t="s">
        <v>59</v>
      </c>
      <c r="S601" s="53" t="s">
        <v>59</v>
      </c>
      <c r="T601" s="53" t="s">
        <v>59</v>
      </c>
      <c r="U601" s="53" t="s">
        <v>59</v>
      </c>
      <c r="V601" s="53" t="s">
        <v>59</v>
      </c>
      <c r="W601" s="227">
        <f t="shared" si="70"/>
        <v>8068</v>
      </c>
    </row>
    <row r="602" spans="1:23" x14ac:dyDescent="0.25">
      <c r="A602" s="239"/>
      <c r="B602" s="244"/>
      <c r="C602" s="40" t="s">
        <v>2</v>
      </c>
      <c r="D602" s="59" t="s">
        <v>0</v>
      </c>
      <c r="E602" s="53" t="s">
        <v>0</v>
      </c>
      <c r="F602" s="40" t="s">
        <v>0</v>
      </c>
      <c r="G602" s="53" t="s">
        <v>0</v>
      </c>
      <c r="H602" s="68" t="s">
        <v>42</v>
      </c>
      <c r="I602" s="53" t="s">
        <v>262</v>
      </c>
      <c r="J602" s="53" t="s">
        <v>264</v>
      </c>
      <c r="K602" s="69">
        <v>356.2</v>
      </c>
      <c r="L602" s="69">
        <v>623.20000000000005</v>
      </c>
      <c r="M602" s="53" t="s">
        <v>59</v>
      </c>
      <c r="N602" s="53" t="s">
        <v>59</v>
      </c>
      <c r="O602" s="53" t="s">
        <v>59</v>
      </c>
      <c r="P602" s="53" t="s">
        <v>59</v>
      </c>
      <c r="Q602" s="53" t="s">
        <v>59</v>
      </c>
      <c r="R602" s="53" t="s">
        <v>59</v>
      </c>
      <c r="S602" s="53" t="s">
        <v>59</v>
      </c>
      <c r="T602" s="53" t="s">
        <v>59</v>
      </c>
      <c r="U602" s="53" t="s">
        <v>59</v>
      </c>
      <c r="V602" s="53" t="s">
        <v>59</v>
      </c>
      <c r="W602" s="227">
        <f t="shared" si="70"/>
        <v>979.40000000000009</v>
      </c>
    </row>
    <row r="603" spans="1:23" x14ac:dyDescent="0.25">
      <c r="A603" s="239"/>
      <c r="B603" s="244"/>
      <c r="C603" s="40" t="s">
        <v>2</v>
      </c>
      <c r="D603" s="59" t="s">
        <v>0</v>
      </c>
      <c r="E603" s="53" t="s">
        <v>0</v>
      </c>
      <c r="F603" s="40" t="s">
        <v>0</v>
      </c>
      <c r="G603" s="53" t="s">
        <v>0</v>
      </c>
      <c r="H603" s="68" t="s">
        <v>42</v>
      </c>
      <c r="I603" s="68" t="s">
        <v>256</v>
      </c>
      <c r="J603" s="53" t="s">
        <v>264</v>
      </c>
      <c r="K603" s="53" t="s">
        <v>59</v>
      </c>
      <c r="L603" s="53" t="s">
        <v>59</v>
      </c>
      <c r="M603" s="87">
        <f>232.9</f>
        <v>232.9</v>
      </c>
      <c r="N603" s="53" t="s">
        <v>59</v>
      </c>
      <c r="O603" s="53" t="s">
        <v>59</v>
      </c>
      <c r="P603" s="53" t="s">
        <v>59</v>
      </c>
      <c r="Q603" s="53" t="s">
        <v>59</v>
      </c>
      <c r="R603" s="53" t="s">
        <v>59</v>
      </c>
      <c r="S603" s="53" t="s">
        <v>59</v>
      </c>
      <c r="T603" s="53" t="s">
        <v>59</v>
      </c>
      <c r="U603" s="53" t="s">
        <v>59</v>
      </c>
      <c r="V603" s="53" t="s">
        <v>59</v>
      </c>
      <c r="W603" s="227">
        <f t="shared" si="70"/>
        <v>232.9</v>
      </c>
    </row>
    <row r="604" spans="1:23" x14ac:dyDescent="0.25">
      <c r="A604" s="239"/>
      <c r="B604" s="244"/>
      <c r="C604" s="40" t="s">
        <v>2</v>
      </c>
      <c r="D604" s="59" t="s">
        <v>0</v>
      </c>
      <c r="E604" s="53" t="s">
        <v>0</v>
      </c>
      <c r="F604" s="40" t="s">
        <v>0</v>
      </c>
      <c r="G604" s="53" t="s">
        <v>0</v>
      </c>
      <c r="H604" s="68" t="s">
        <v>42</v>
      </c>
      <c r="I604" s="53" t="s">
        <v>262</v>
      </c>
      <c r="J604" s="53" t="s">
        <v>39</v>
      </c>
      <c r="K604" s="69">
        <v>554.5</v>
      </c>
      <c r="L604" s="69">
        <v>220.8</v>
      </c>
      <c r="M604" s="53" t="s">
        <v>59</v>
      </c>
      <c r="N604" s="53" t="s">
        <v>59</v>
      </c>
      <c r="O604" s="53" t="s">
        <v>59</v>
      </c>
      <c r="P604" s="53" t="s">
        <v>59</v>
      </c>
      <c r="Q604" s="53" t="s">
        <v>59</v>
      </c>
      <c r="R604" s="53" t="s">
        <v>59</v>
      </c>
      <c r="S604" s="53" t="s">
        <v>59</v>
      </c>
      <c r="T604" s="53" t="s">
        <v>59</v>
      </c>
      <c r="U604" s="53" t="s">
        <v>59</v>
      </c>
      <c r="V604" s="53" t="s">
        <v>59</v>
      </c>
      <c r="W604" s="227">
        <f t="shared" si="70"/>
        <v>775.3</v>
      </c>
    </row>
    <row r="605" spans="1:23" x14ac:dyDescent="0.25">
      <c r="A605" s="239"/>
      <c r="B605" s="244"/>
      <c r="C605" s="40" t="s">
        <v>2</v>
      </c>
      <c r="D605" s="59" t="s">
        <v>0</v>
      </c>
      <c r="E605" s="53" t="s">
        <v>0</v>
      </c>
      <c r="F605" s="40" t="s">
        <v>0</v>
      </c>
      <c r="G605" s="53" t="s">
        <v>0</v>
      </c>
      <c r="H605" s="68" t="s">
        <v>42</v>
      </c>
      <c r="I605" s="68" t="s">
        <v>256</v>
      </c>
      <c r="J605" s="53">
        <v>242</v>
      </c>
      <c r="K605" s="53" t="s">
        <v>59</v>
      </c>
      <c r="L605" s="53" t="s">
        <v>59</v>
      </c>
      <c r="M605" s="69">
        <v>208.3</v>
      </c>
      <c r="N605" s="53" t="s">
        <v>59</v>
      </c>
      <c r="O605" s="53" t="s">
        <v>59</v>
      </c>
      <c r="P605" s="53" t="s">
        <v>59</v>
      </c>
      <c r="Q605" s="53" t="s">
        <v>59</v>
      </c>
      <c r="R605" s="53" t="s">
        <v>59</v>
      </c>
      <c r="S605" s="53" t="s">
        <v>59</v>
      </c>
      <c r="T605" s="53" t="s">
        <v>59</v>
      </c>
      <c r="U605" s="53" t="s">
        <v>59</v>
      </c>
      <c r="V605" s="53" t="s">
        <v>59</v>
      </c>
      <c r="W605" s="227">
        <f t="shared" si="70"/>
        <v>208.3</v>
      </c>
    </row>
    <row r="606" spans="1:23" x14ac:dyDescent="0.25">
      <c r="A606" s="239"/>
      <c r="B606" s="244"/>
      <c r="C606" s="40" t="s">
        <v>2</v>
      </c>
      <c r="D606" s="59" t="s">
        <v>0</v>
      </c>
      <c r="E606" s="53" t="s">
        <v>0</v>
      </c>
      <c r="F606" s="40" t="s">
        <v>0</v>
      </c>
      <c r="G606" s="53" t="s">
        <v>0</v>
      </c>
      <c r="H606" s="68" t="s">
        <v>42</v>
      </c>
      <c r="I606" s="53" t="s">
        <v>262</v>
      </c>
      <c r="J606" s="53" t="s">
        <v>40</v>
      </c>
      <c r="K606" s="69">
        <v>869.8</v>
      </c>
      <c r="L606" s="69">
        <v>30</v>
      </c>
      <c r="M606" s="148"/>
      <c r="N606" s="53" t="s">
        <v>59</v>
      </c>
      <c r="O606" s="53" t="s">
        <v>59</v>
      </c>
      <c r="P606" s="53" t="s">
        <v>59</v>
      </c>
      <c r="Q606" s="53" t="s">
        <v>59</v>
      </c>
      <c r="R606" s="53" t="s">
        <v>59</v>
      </c>
      <c r="S606" s="53" t="s">
        <v>59</v>
      </c>
      <c r="T606" s="53" t="s">
        <v>59</v>
      </c>
      <c r="U606" s="53" t="s">
        <v>59</v>
      </c>
      <c r="V606" s="53" t="s">
        <v>59</v>
      </c>
      <c r="W606" s="227">
        <f t="shared" si="70"/>
        <v>899.8</v>
      </c>
    </row>
    <row r="607" spans="1:23" ht="17.25" customHeight="1" x14ac:dyDescent="0.25">
      <c r="A607" s="238"/>
      <c r="B607" s="245"/>
      <c r="C607" s="40" t="s">
        <v>2</v>
      </c>
      <c r="D607" s="59" t="s">
        <v>0</v>
      </c>
      <c r="E607" s="53" t="s">
        <v>0</v>
      </c>
      <c r="F607" s="40" t="s">
        <v>0</v>
      </c>
      <c r="G607" s="53" t="s">
        <v>0</v>
      </c>
      <c r="H607" s="68" t="s">
        <v>42</v>
      </c>
      <c r="I607" s="68" t="s">
        <v>256</v>
      </c>
      <c r="J607" s="53">
        <v>244</v>
      </c>
      <c r="K607" s="53" t="s">
        <v>59</v>
      </c>
      <c r="L607" s="53" t="s">
        <v>59</v>
      </c>
      <c r="M607" s="69">
        <v>24.3</v>
      </c>
      <c r="N607" s="53" t="s">
        <v>59</v>
      </c>
      <c r="O607" s="53" t="s">
        <v>59</v>
      </c>
      <c r="P607" s="53" t="s">
        <v>59</v>
      </c>
      <c r="Q607" s="53" t="s">
        <v>59</v>
      </c>
      <c r="R607" s="53" t="s">
        <v>59</v>
      </c>
      <c r="S607" s="53" t="s">
        <v>59</v>
      </c>
      <c r="T607" s="53" t="s">
        <v>59</v>
      </c>
      <c r="U607" s="53" t="s">
        <v>59</v>
      </c>
      <c r="V607" s="53" t="s">
        <v>59</v>
      </c>
      <c r="W607" s="227">
        <f t="shared" si="70"/>
        <v>24.3</v>
      </c>
    </row>
    <row r="608" spans="1:23" ht="178.5" customHeight="1" x14ac:dyDescent="0.25">
      <c r="A608" s="56" t="s">
        <v>265</v>
      </c>
      <c r="B608" s="52" t="s">
        <v>405</v>
      </c>
      <c r="C608" s="40" t="s">
        <v>27</v>
      </c>
      <c r="D608" s="41" t="s">
        <v>0</v>
      </c>
      <c r="E608" s="40" t="s">
        <v>674</v>
      </c>
      <c r="F608" s="40" t="s">
        <v>0</v>
      </c>
      <c r="G608" s="59" t="s">
        <v>0</v>
      </c>
      <c r="H608" s="59" t="s">
        <v>0</v>
      </c>
      <c r="I608" s="59" t="s">
        <v>0</v>
      </c>
      <c r="J608" s="59" t="s">
        <v>0</v>
      </c>
      <c r="K608" s="149">
        <v>13.3</v>
      </c>
      <c r="L608" s="149">
        <v>17.399999999999999</v>
      </c>
      <c r="M608" s="69">
        <v>15.9</v>
      </c>
      <c r="N608" s="59" t="s">
        <v>0</v>
      </c>
      <c r="O608" s="59" t="s">
        <v>0</v>
      </c>
      <c r="P608" s="59" t="s">
        <v>0</v>
      </c>
      <c r="Q608" s="59" t="s">
        <v>0</v>
      </c>
      <c r="R608" s="59" t="s">
        <v>0</v>
      </c>
      <c r="S608" s="59" t="s">
        <v>0</v>
      </c>
      <c r="T608" s="59" t="s">
        <v>0</v>
      </c>
      <c r="U608" s="59" t="s">
        <v>0</v>
      </c>
      <c r="V608" s="59" t="s">
        <v>0</v>
      </c>
      <c r="W608" s="178" t="s">
        <v>0</v>
      </c>
    </row>
    <row r="609" spans="1:23" ht="57" customHeight="1" x14ac:dyDescent="0.25">
      <c r="A609" s="233" t="s">
        <v>153</v>
      </c>
      <c r="B609" s="39" t="s">
        <v>521</v>
      </c>
      <c r="C609" s="59" t="s">
        <v>0</v>
      </c>
      <c r="D609" s="41">
        <v>1</v>
      </c>
      <c r="E609" s="53" t="s">
        <v>0</v>
      </c>
      <c r="F609" s="40" t="s">
        <v>743</v>
      </c>
      <c r="G609" s="40" t="s">
        <v>250</v>
      </c>
      <c r="H609" s="53" t="s">
        <v>0</v>
      </c>
      <c r="I609" s="53" t="s">
        <v>0</v>
      </c>
      <c r="J609" s="53" t="s">
        <v>0</v>
      </c>
      <c r="K609" s="53" t="s">
        <v>0</v>
      </c>
      <c r="L609" s="53" t="s">
        <v>0</v>
      </c>
      <c r="M609" s="53" t="s">
        <v>0</v>
      </c>
      <c r="N609" s="53" t="s">
        <v>0</v>
      </c>
      <c r="O609" s="53" t="s">
        <v>0</v>
      </c>
      <c r="P609" s="53" t="s">
        <v>0</v>
      </c>
      <c r="Q609" s="53" t="s">
        <v>0</v>
      </c>
      <c r="R609" s="53" t="s">
        <v>0</v>
      </c>
      <c r="S609" s="53" t="s">
        <v>0</v>
      </c>
      <c r="T609" s="53" t="s">
        <v>0</v>
      </c>
      <c r="U609" s="53" t="s">
        <v>0</v>
      </c>
      <c r="V609" s="59" t="s">
        <v>0</v>
      </c>
      <c r="W609" s="172" t="s">
        <v>0</v>
      </c>
    </row>
    <row r="610" spans="1:23" ht="30" customHeight="1" x14ac:dyDescent="0.25">
      <c r="A610" s="234"/>
      <c r="B610" s="55" t="s">
        <v>159</v>
      </c>
      <c r="C610" s="40" t="s">
        <v>2</v>
      </c>
      <c r="D610" s="59" t="s">
        <v>0</v>
      </c>
      <c r="E610" s="53" t="s">
        <v>0</v>
      </c>
      <c r="F610" s="40" t="s">
        <v>0</v>
      </c>
      <c r="G610" s="53" t="s">
        <v>0</v>
      </c>
      <c r="H610" s="40" t="s">
        <v>0</v>
      </c>
      <c r="I610" s="53" t="s">
        <v>0</v>
      </c>
      <c r="J610" s="53" t="s">
        <v>0</v>
      </c>
      <c r="K610" s="45">
        <f>K612</f>
        <v>177031.09999999998</v>
      </c>
      <c r="L610" s="45">
        <f>L612</f>
        <v>166364.30000000002</v>
      </c>
      <c r="M610" s="45">
        <f t="shared" ref="M610:V610" si="71">M611</f>
        <v>132348.79999999999</v>
      </c>
      <c r="N610" s="45">
        <f t="shared" si="71"/>
        <v>161378.57999999999</v>
      </c>
      <c r="O610" s="45">
        <f t="shared" si="71"/>
        <v>152627.69999999998</v>
      </c>
      <c r="P610" s="45">
        <f t="shared" si="71"/>
        <v>143391.5</v>
      </c>
      <c r="Q610" s="45">
        <f t="shared" si="71"/>
        <v>146719.4</v>
      </c>
      <c r="R610" s="45">
        <f t="shared" si="71"/>
        <v>148262.39999999999</v>
      </c>
      <c r="S610" s="45">
        <f t="shared" si="71"/>
        <v>133098.5</v>
      </c>
      <c r="T610" s="45">
        <f t="shared" si="71"/>
        <v>102885.00000000001</v>
      </c>
      <c r="U610" s="45">
        <f t="shared" si="71"/>
        <v>104942.70000000001</v>
      </c>
      <c r="V610" s="45">
        <f t="shared" si="71"/>
        <v>104942.70000000001</v>
      </c>
      <c r="W610" s="227">
        <f>SUM(K610:V610)</f>
        <v>1673992.6799999997</v>
      </c>
    </row>
    <row r="611" spans="1:23" x14ac:dyDescent="0.25">
      <c r="A611" s="234"/>
      <c r="B611" s="230"/>
      <c r="C611" s="40" t="s">
        <v>2</v>
      </c>
      <c r="D611" s="59" t="s">
        <v>0</v>
      </c>
      <c r="E611" s="53" t="s">
        <v>0</v>
      </c>
      <c r="F611" s="40" t="s">
        <v>0</v>
      </c>
      <c r="G611" s="53" t="s">
        <v>0</v>
      </c>
      <c r="H611" s="68" t="s">
        <v>42</v>
      </c>
      <c r="I611" s="68" t="s">
        <v>240</v>
      </c>
      <c r="J611" s="53" t="s">
        <v>0</v>
      </c>
      <c r="K611" s="71" t="s">
        <v>59</v>
      </c>
      <c r="L611" s="71" t="s">
        <v>59</v>
      </c>
      <c r="M611" s="45">
        <f>M614+M615+M617+M619+M621+M626+M628+M624+M629</f>
        <v>132348.79999999999</v>
      </c>
      <c r="N611" s="45">
        <f>N614+N615+N617+N621+N624+N626+N628+N629</f>
        <v>161378.57999999999</v>
      </c>
      <c r="O611" s="45">
        <f>O614+O615+O617+O619+O621+O626+O628+O629+O624</f>
        <v>152627.69999999998</v>
      </c>
      <c r="P611" s="45">
        <f>P614+P615+P617+P619+P621+P624+P626+P628+P629</f>
        <v>143391.5</v>
      </c>
      <c r="Q611" s="46">
        <f>Q614+Q615+Q617+Q619+Q621+Q626+Q628+Q624+Q629</f>
        <v>146719.4</v>
      </c>
      <c r="R611" s="45">
        <f>R614+R615+R617+R619+R621+R626+R628+R624+R629+R622</f>
        <v>148262.39999999999</v>
      </c>
      <c r="S611" s="45">
        <f>S614+S615+S617+S619+S621+S626+S628+S624+S629+S622</f>
        <v>133098.5</v>
      </c>
      <c r="T611" s="45">
        <f>T614+T615+T617+T619+T621+T626+T628+T624+T629+T622</f>
        <v>102885.00000000001</v>
      </c>
      <c r="U611" s="45">
        <f>U614++U615+U617+U619+U621+U622+U624+U626+U628+U629</f>
        <v>104942.70000000001</v>
      </c>
      <c r="V611" s="45">
        <f>V614++V615+V617+V619+V621+V622+V624+V626+V628+V629</f>
        <v>104942.70000000001</v>
      </c>
      <c r="W611" s="227">
        <f t="shared" ref="W611:W630" si="72">SUM(K611:V611)</f>
        <v>1330597.28</v>
      </c>
    </row>
    <row r="612" spans="1:23" x14ac:dyDescent="0.25">
      <c r="A612" s="234"/>
      <c r="B612" s="231"/>
      <c r="C612" s="40" t="s">
        <v>2</v>
      </c>
      <c r="D612" s="59" t="s">
        <v>0</v>
      </c>
      <c r="E612" s="53" t="s">
        <v>0</v>
      </c>
      <c r="F612" s="40" t="s">
        <v>0</v>
      </c>
      <c r="G612" s="53" t="s">
        <v>0</v>
      </c>
      <c r="H612" s="68" t="s">
        <v>42</v>
      </c>
      <c r="I612" s="53" t="s">
        <v>43</v>
      </c>
      <c r="J612" s="53" t="s">
        <v>0</v>
      </c>
      <c r="K612" s="45">
        <f>K613+K616+K618+K620+K625+K627</f>
        <v>177031.09999999998</v>
      </c>
      <c r="L612" s="45">
        <f>L613+L616+L618+L620+L623+L625+L627</f>
        <v>166364.30000000002</v>
      </c>
      <c r="M612" s="71" t="s">
        <v>59</v>
      </c>
      <c r="N612" s="71" t="s">
        <v>59</v>
      </c>
      <c r="O612" s="71" t="s">
        <v>59</v>
      </c>
      <c r="P612" s="71" t="s">
        <v>59</v>
      </c>
      <c r="Q612" s="71" t="s">
        <v>59</v>
      </c>
      <c r="R612" s="71" t="s">
        <v>59</v>
      </c>
      <c r="S612" s="71" t="s">
        <v>59</v>
      </c>
      <c r="T612" s="71" t="s">
        <v>59</v>
      </c>
      <c r="U612" s="71" t="s">
        <v>59</v>
      </c>
      <c r="V612" s="71" t="s">
        <v>59</v>
      </c>
      <c r="W612" s="227">
        <f t="shared" si="72"/>
        <v>343395.4</v>
      </c>
    </row>
    <row r="613" spans="1:23" x14ac:dyDescent="0.25">
      <c r="A613" s="234"/>
      <c r="B613" s="231"/>
      <c r="C613" s="40" t="s">
        <v>2</v>
      </c>
      <c r="D613" s="59" t="s">
        <v>0</v>
      </c>
      <c r="E613" s="53" t="s">
        <v>0</v>
      </c>
      <c r="F613" s="40" t="s">
        <v>0</v>
      </c>
      <c r="G613" s="53" t="s">
        <v>0</v>
      </c>
      <c r="H613" s="68" t="s">
        <v>42</v>
      </c>
      <c r="I613" s="53" t="s">
        <v>43</v>
      </c>
      <c r="J613" s="53" t="s">
        <v>44</v>
      </c>
      <c r="K613" s="71">
        <v>147347.29999999999</v>
      </c>
      <c r="L613" s="71">
        <v>140445.1</v>
      </c>
      <c r="M613" s="71" t="s">
        <v>59</v>
      </c>
      <c r="N613" s="71" t="s">
        <v>59</v>
      </c>
      <c r="O613" s="71" t="s">
        <v>59</v>
      </c>
      <c r="P613" s="71" t="s">
        <v>59</v>
      </c>
      <c r="Q613" s="71" t="s">
        <v>59</v>
      </c>
      <c r="R613" s="71" t="s">
        <v>59</v>
      </c>
      <c r="S613" s="71" t="s">
        <v>59</v>
      </c>
      <c r="T613" s="71" t="s">
        <v>59</v>
      </c>
      <c r="U613" s="71" t="s">
        <v>59</v>
      </c>
      <c r="V613" s="71" t="s">
        <v>59</v>
      </c>
      <c r="W613" s="227">
        <f t="shared" si="72"/>
        <v>287792.40000000002</v>
      </c>
    </row>
    <row r="614" spans="1:23" x14ac:dyDescent="0.25">
      <c r="A614" s="234"/>
      <c r="B614" s="231"/>
      <c r="C614" s="40" t="s">
        <v>2</v>
      </c>
      <c r="D614" s="59" t="s">
        <v>0</v>
      </c>
      <c r="E614" s="53" t="s">
        <v>0</v>
      </c>
      <c r="F614" s="40" t="s">
        <v>0</v>
      </c>
      <c r="G614" s="53" t="s">
        <v>0</v>
      </c>
      <c r="H614" s="68" t="s">
        <v>42</v>
      </c>
      <c r="I614" s="68" t="s">
        <v>240</v>
      </c>
      <c r="J614" s="53">
        <v>111</v>
      </c>
      <c r="K614" s="71" t="s">
        <v>59</v>
      </c>
      <c r="L614" s="71" t="s">
        <v>59</v>
      </c>
      <c r="M614" s="71">
        <v>93670.3</v>
      </c>
      <c r="N614" s="71">
        <v>100827.31</v>
      </c>
      <c r="O614" s="71">
        <v>95377.2</v>
      </c>
      <c r="P614" s="71">
        <f>92592.4+3971.1</f>
        <v>96563.5</v>
      </c>
      <c r="Q614" s="71">
        <v>97821</v>
      </c>
      <c r="R614" s="71">
        <v>100237.1</v>
      </c>
      <c r="S614" s="54">
        <v>91762.7</v>
      </c>
      <c r="T614" s="54">
        <v>70932.600000000006</v>
      </c>
      <c r="U614" s="54">
        <v>72351.199999999997</v>
      </c>
      <c r="V614" s="54">
        <v>72351.199999999997</v>
      </c>
      <c r="W614" s="227">
        <f t="shared" si="72"/>
        <v>891894.10999999987</v>
      </c>
    </row>
    <row r="615" spans="1:23" x14ac:dyDescent="0.25">
      <c r="A615" s="234"/>
      <c r="B615" s="231"/>
      <c r="C615" s="40" t="s">
        <v>2</v>
      </c>
      <c r="D615" s="59" t="s">
        <v>0</v>
      </c>
      <c r="E615" s="53" t="s">
        <v>0</v>
      </c>
      <c r="F615" s="40" t="s">
        <v>0</v>
      </c>
      <c r="G615" s="53" t="s">
        <v>0</v>
      </c>
      <c r="H615" s="68" t="s">
        <v>42</v>
      </c>
      <c r="I615" s="68" t="s">
        <v>240</v>
      </c>
      <c r="J615" s="53">
        <v>119</v>
      </c>
      <c r="K615" s="71" t="s">
        <v>59</v>
      </c>
      <c r="L615" s="71" t="s">
        <v>59</v>
      </c>
      <c r="M615" s="71">
        <v>25999</v>
      </c>
      <c r="N615" s="71">
        <v>30207.4</v>
      </c>
      <c r="O615" s="71">
        <f>28314.8+489.2</f>
        <v>28804</v>
      </c>
      <c r="P615" s="71">
        <v>29162.1</v>
      </c>
      <c r="Q615" s="71">
        <v>30053.9</v>
      </c>
      <c r="R615" s="71">
        <v>29515.5</v>
      </c>
      <c r="S615" s="54">
        <v>27579.7</v>
      </c>
      <c r="T615" s="54">
        <v>21319.1</v>
      </c>
      <c r="U615" s="54">
        <v>21745.5</v>
      </c>
      <c r="V615" s="54">
        <v>21745.5</v>
      </c>
      <c r="W615" s="227">
        <f t="shared" si="72"/>
        <v>266131.7</v>
      </c>
    </row>
    <row r="616" spans="1:23" x14ac:dyDescent="0.25">
      <c r="A616" s="234"/>
      <c r="B616" s="231"/>
      <c r="C616" s="40" t="s">
        <v>2</v>
      </c>
      <c r="D616" s="59" t="s">
        <v>0</v>
      </c>
      <c r="E616" s="53" t="s">
        <v>0</v>
      </c>
      <c r="F616" s="40" t="s">
        <v>0</v>
      </c>
      <c r="G616" s="53" t="s">
        <v>0</v>
      </c>
      <c r="H616" s="68" t="s">
        <v>42</v>
      </c>
      <c r="I616" s="53" t="s">
        <v>43</v>
      </c>
      <c r="J616" s="53" t="s">
        <v>45</v>
      </c>
      <c r="K616" s="71">
        <v>770.8</v>
      </c>
      <c r="L616" s="71">
        <v>597.20000000000005</v>
      </c>
      <c r="M616" s="71" t="s">
        <v>59</v>
      </c>
      <c r="N616" s="71" t="s">
        <v>59</v>
      </c>
      <c r="O616" s="71" t="s">
        <v>59</v>
      </c>
      <c r="P616" s="71" t="s">
        <v>59</v>
      </c>
      <c r="Q616" s="71" t="s">
        <v>59</v>
      </c>
      <c r="R616" s="71" t="s">
        <v>59</v>
      </c>
      <c r="S616" s="71" t="s">
        <v>59</v>
      </c>
      <c r="T616" s="71" t="s">
        <v>59</v>
      </c>
      <c r="U616" s="71" t="s">
        <v>59</v>
      </c>
      <c r="V616" s="71" t="s">
        <v>59</v>
      </c>
      <c r="W616" s="227">
        <f t="shared" si="72"/>
        <v>1368</v>
      </c>
    </row>
    <row r="617" spans="1:23" x14ac:dyDescent="0.25">
      <c r="A617" s="234"/>
      <c r="B617" s="231"/>
      <c r="C617" s="40" t="s">
        <v>2</v>
      </c>
      <c r="D617" s="59" t="s">
        <v>0</v>
      </c>
      <c r="E617" s="53" t="s">
        <v>0</v>
      </c>
      <c r="F617" s="40" t="s">
        <v>0</v>
      </c>
      <c r="G617" s="53" t="s">
        <v>0</v>
      </c>
      <c r="H617" s="68" t="s">
        <v>42</v>
      </c>
      <c r="I617" s="68" t="s">
        <v>240</v>
      </c>
      <c r="J617" s="53">
        <v>112</v>
      </c>
      <c r="K617" s="71" t="s">
        <v>59</v>
      </c>
      <c r="L617" s="71" t="s">
        <v>59</v>
      </c>
      <c r="M617" s="71">
        <v>40.799999999999997</v>
      </c>
      <c r="N617" s="71">
        <v>588.6</v>
      </c>
      <c r="O617" s="71">
        <v>442.4</v>
      </c>
      <c r="P617" s="71">
        <v>540</v>
      </c>
      <c r="Q617" s="71">
        <v>210</v>
      </c>
      <c r="R617" s="71">
        <v>650.70000000000005</v>
      </c>
      <c r="S617" s="54">
        <v>418.1</v>
      </c>
      <c r="T617" s="54">
        <v>323.2</v>
      </c>
      <c r="U617" s="54">
        <v>329.7</v>
      </c>
      <c r="V617" s="54">
        <v>329.7</v>
      </c>
      <c r="W617" s="227">
        <f t="shared" si="72"/>
        <v>3873.1999999999994</v>
      </c>
    </row>
    <row r="618" spans="1:23" x14ac:dyDescent="0.25">
      <c r="A618" s="234"/>
      <c r="B618" s="231"/>
      <c r="C618" s="40" t="s">
        <v>2</v>
      </c>
      <c r="D618" s="59" t="s">
        <v>0</v>
      </c>
      <c r="E618" s="53" t="s">
        <v>0</v>
      </c>
      <c r="F618" s="40" t="s">
        <v>0</v>
      </c>
      <c r="G618" s="53" t="s">
        <v>0</v>
      </c>
      <c r="H618" s="68" t="s">
        <v>42</v>
      </c>
      <c r="I618" s="53" t="s">
        <v>43</v>
      </c>
      <c r="J618" s="53" t="s">
        <v>39</v>
      </c>
      <c r="K618" s="71">
        <v>11919.1</v>
      </c>
      <c r="L618" s="71">
        <v>9731.7999999999993</v>
      </c>
      <c r="M618" s="71" t="s">
        <v>59</v>
      </c>
      <c r="N618" s="71" t="s">
        <v>59</v>
      </c>
      <c r="O618" s="71" t="s">
        <v>59</v>
      </c>
      <c r="P618" s="71" t="s">
        <v>59</v>
      </c>
      <c r="Q618" s="71" t="s">
        <v>59</v>
      </c>
      <c r="R618" s="71" t="s">
        <v>59</v>
      </c>
      <c r="S618" s="71" t="s">
        <v>59</v>
      </c>
      <c r="T618" s="71" t="s">
        <v>59</v>
      </c>
      <c r="U618" s="71" t="s">
        <v>59</v>
      </c>
      <c r="V618" s="71" t="s">
        <v>59</v>
      </c>
      <c r="W618" s="227">
        <f t="shared" si="72"/>
        <v>21650.9</v>
      </c>
    </row>
    <row r="619" spans="1:23" x14ac:dyDescent="0.25">
      <c r="A619" s="234"/>
      <c r="B619" s="231"/>
      <c r="C619" s="40" t="s">
        <v>2</v>
      </c>
      <c r="D619" s="59" t="s">
        <v>0</v>
      </c>
      <c r="E619" s="53" t="s">
        <v>0</v>
      </c>
      <c r="F619" s="40" t="s">
        <v>0</v>
      </c>
      <c r="G619" s="53" t="s">
        <v>0</v>
      </c>
      <c r="H619" s="68" t="s">
        <v>42</v>
      </c>
      <c r="I619" s="68" t="s">
        <v>240</v>
      </c>
      <c r="J619" s="53">
        <v>242</v>
      </c>
      <c r="K619" s="71" t="s">
        <v>59</v>
      </c>
      <c r="L619" s="71" t="s">
        <v>59</v>
      </c>
      <c r="M619" s="71">
        <v>1743.6</v>
      </c>
      <c r="N619" s="71" t="s">
        <v>59</v>
      </c>
      <c r="O619" s="71">
        <v>6571.1</v>
      </c>
      <c r="P619" s="71">
        <v>1447.6</v>
      </c>
      <c r="Q619" s="71">
        <v>1092.9000000000001</v>
      </c>
      <c r="R619" s="71">
        <v>228</v>
      </c>
      <c r="S619" s="54">
        <v>288.7</v>
      </c>
      <c r="T619" s="54">
        <v>223.2</v>
      </c>
      <c r="U619" s="54">
        <v>227.6</v>
      </c>
      <c r="V619" s="54">
        <v>227.6</v>
      </c>
      <c r="W619" s="227">
        <f t="shared" si="72"/>
        <v>12050.300000000003</v>
      </c>
    </row>
    <row r="620" spans="1:23" x14ac:dyDescent="0.25">
      <c r="A620" s="234"/>
      <c r="B620" s="231"/>
      <c r="C620" s="40" t="s">
        <v>2</v>
      </c>
      <c r="D620" s="59" t="s">
        <v>0</v>
      </c>
      <c r="E620" s="53" t="s">
        <v>0</v>
      </c>
      <c r="F620" s="40" t="s">
        <v>0</v>
      </c>
      <c r="G620" s="53" t="s">
        <v>0</v>
      </c>
      <c r="H620" s="68" t="s">
        <v>42</v>
      </c>
      <c r="I620" s="53" t="s">
        <v>43</v>
      </c>
      <c r="J620" s="53" t="s">
        <v>40</v>
      </c>
      <c r="K620" s="71">
        <v>15675.3</v>
      </c>
      <c r="L620" s="71">
        <v>14306.7</v>
      </c>
      <c r="M620" s="71" t="s">
        <v>59</v>
      </c>
      <c r="N620" s="71" t="s">
        <v>59</v>
      </c>
      <c r="O620" s="71" t="s">
        <v>59</v>
      </c>
      <c r="P620" s="71" t="s">
        <v>59</v>
      </c>
      <c r="Q620" s="71" t="s">
        <v>59</v>
      </c>
      <c r="R620" s="71" t="s">
        <v>59</v>
      </c>
      <c r="S620" s="71" t="s">
        <v>59</v>
      </c>
      <c r="T620" s="71" t="s">
        <v>59</v>
      </c>
      <c r="U620" s="71" t="s">
        <v>59</v>
      </c>
      <c r="V620" s="71" t="s">
        <v>59</v>
      </c>
      <c r="W620" s="227">
        <f t="shared" si="72"/>
        <v>29982</v>
      </c>
    </row>
    <row r="621" spans="1:23" x14ac:dyDescent="0.25">
      <c r="A621" s="234"/>
      <c r="B621" s="231"/>
      <c r="C621" s="40" t="s">
        <v>2</v>
      </c>
      <c r="D621" s="59" t="s">
        <v>0</v>
      </c>
      <c r="E621" s="53" t="s">
        <v>0</v>
      </c>
      <c r="F621" s="40" t="s">
        <v>0</v>
      </c>
      <c r="G621" s="53" t="s">
        <v>0</v>
      </c>
      <c r="H621" s="68" t="s">
        <v>42</v>
      </c>
      <c r="I621" s="68" t="s">
        <v>240</v>
      </c>
      <c r="J621" s="53">
        <v>244</v>
      </c>
      <c r="K621" s="71" t="s">
        <v>59</v>
      </c>
      <c r="L621" s="71" t="s">
        <v>59</v>
      </c>
      <c r="M621" s="71">
        <v>9705.2999999999993</v>
      </c>
      <c r="N621" s="71">
        <v>28029.599999999999</v>
      </c>
      <c r="O621" s="71">
        <v>19812</v>
      </c>
      <c r="P621" s="71">
        <v>14989.3</v>
      </c>
      <c r="Q621" s="71">
        <v>17079.400000000001</v>
      </c>
      <c r="R621" s="71">
        <v>9059.1</v>
      </c>
      <c r="S621" s="54">
        <v>6606.8</v>
      </c>
      <c r="T621" s="54">
        <v>5107</v>
      </c>
      <c r="U621" s="54">
        <v>5209.1000000000004</v>
      </c>
      <c r="V621" s="54">
        <v>5209.1000000000004</v>
      </c>
      <c r="W621" s="227">
        <f t="shared" si="72"/>
        <v>120806.70000000003</v>
      </c>
    </row>
    <row r="622" spans="1:23" x14ac:dyDescent="0.25">
      <c r="A622" s="234"/>
      <c r="B622" s="231"/>
      <c r="C622" s="40" t="s">
        <v>2</v>
      </c>
      <c r="D622" s="59" t="s">
        <v>0</v>
      </c>
      <c r="E622" s="59" t="s">
        <v>0</v>
      </c>
      <c r="F622" s="59" t="s">
        <v>0</v>
      </c>
      <c r="G622" s="59" t="s">
        <v>0</v>
      </c>
      <c r="H622" s="68" t="s">
        <v>42</v>
      </c>
      <c r="I622" s="68" t="s">
        <v>240</v>
      </c>
      <c r="J622" s="53">
        <v>247</v>
      </c>
      <c r="K622" s="71" t="s">
        <v>59</v>
      </c>
      <c r="L622" s="71" t="s">
        <v>59</v>
      </c>
      <c r="M622" s="71" t="s">
        <v>59</v>
      </c>
      <c r="N622" s="71" t="s">
        <v>59</v>
      </c>
      <c r="O622" s="71" t="s">
        <v>59</v>
      </c>
      <c r="P622" s="71" t="s">
        <v>59</v>
      </c>
      <c r="Q622" s="71" t="s">
        <v>59</v>
      </c>
      <c r="R622" s="71">
        <v>7712.5</v>
      </c>
      <c r="S622" s="54">
        <v>5669</v>
      </c>
      <c r="T622" s="54">
        <v>4382.1000000000004</v>
      </c>
      <c r="U622" s="71">
        <v>4469.8</v>
      </c>
      <c r="V622" s="71">
        <v>4469.8</v>
      </c>
      <c r="W622" s="227">
        <f t="shared" si="72"/>
        <v>26703.199999999997</v>
      </c>
    </row>
    <row r="623" spans="1:23" x14ac:dyDescent="0.25">
      <c r="A623" s="234"/>
      <c r="B623" s="231"/>
      <c r="C623" s="40" t="s">
        <v>2</v>
      </c>
      <c r="D623" s="59" t="s">
        <v>0</v>
      </c>
      <c r="E623" s="53" t="s">
        <v>0</v>
      </c>
      <c r="F623" s="40" t="s">
        <v>0</v>
      </c>
      <c r="G623" s="53" t="s">
        <v>0</v>
      </c>
      <c r="H623" s="68" t="s">
        <v>42</v>
      </c>
      <c r="I623" s="53" t="s">
        <v>43</v>
      </c>
      <c r="J623" s="53">
        <v>831</v>
      </c>
      <c r="K623" s="71" t="s">
        <v>59</v>
      </c>
      <c r="L623" s="71">
        <v>98.2</v>
      </c>
      <c r="M623" s="71" t="s">
        <v>59</v>
      </c>
      <c r="N623" s="71" t="s">
        <v>59</v>
      </c>
      <c r="O623" s="71" t="s">
        <v>59</v>
      </c>
      <c r="P623" s="71" t="s">
        <v>59</v>
      </c>
      <c r="Q623" s="71" t="s">
        <v>59</v>
      </c>
      <c r="R623" s="71" t="s">
        <v>59</v>
      </c>
      <c r="S623" s="71" t="s">
        <v>59</v>
      </c>
      <c r="T623" s="71" t="s">
        <v>59</v>
      </c>
      <c r="U623" s="71" t="s">
        <v>59</v>
      </c>
      <c r="V623" s="71" t="s">
        <v>59</v>
      </c>
      <c r="W623" s="227">
        <f t="shared" si="72"/>
        <v>98.2</v>
      </c>
    </row>
    <row r="624" spans="1:23" x14ac:dyDescent="0.25">
      <c r="A624" s="234"/>
      <c r="B624" s="231"/>
      <c r="C624" s="40" t="s">
        <v>2</v>
      </c>
      <c r="D624" s="59" t="s">
        <v>0</v>
      </c>
      <c r="E624" s="59" t="s">
        <v>0</v>
      </c>
      <c r="F624" s="59" t="s">
        <v>0</v>
      </c>
      <c r="G624" s="59" t="s">
        <v>0</v>
      </c>
      <c r="H624" s="68" t="s">
        <v>42</v>
      </c>
      <c r="I624" s="68" t="s">
        <v>240</v>
      </c>
      <c r="J624" s="53">
        <v>831</v>
      </c>
      <c r="K624" s="71" t="s">
        <v>59</v>
      </c>
      <c r="L624" s="71" t="s">
        <v>59</v>
      </c>
      <c r="M624" s="71">
        <v>171.8</v>
      </c>
      <c r="N624" s="71">
        <v>76.27</v>
      </c>
      <c r="O624" s="71">
        <v>243.9</v>
      </c>
      <c r="P624" s="71">
        <v>123.1</v>
      </c>
      <c r="Q624" s="71">
        <v>14.5</v>
      </c>
      <c r="R624" s="71">
        <v>10</v>
      </c>
      <c r="S624" s="99">
        <v>0</v>
      </c>
      <c r="T624" s="99">
        <v>0</v>
      </c>
      <c r="U624" s="99">
        <v>0</v>
      </c>
      <c r="V624" s="99">
        <v>0</v>
      </c>
      <c r="W624" s="227">
        <f t="shared" si="72"/>
        <v>639.57000000000005</v>
      </c>
    </row>
    <row r="625" spans="1:211" x14ac:dyDescent="0.25">
      <c r="A625" s="234"/>
      <c r="B625" s="231"/>
      <c r="C625" s="40" t="s">
        <v>2</v>
      </c>
      <c r="D625" s="59" t="s">
        <v>0</v>
      </c>
      <c r="E625" s="53" t="s">
        <v>0</v>
      </c>
      <c r="F625" s="40" t="s">
        <v>0</v>
      </c>
      <c r="G625" s="53" t="s">
        <v>0</v>
      </c>
      <c r="H625" s="68" t="s">
        <v>42</v>
      </c>
      <c r="I625" s="53" t="s">
        <v>43</v>
      </c>
      <c r="J625" s="53" t="s">
        <v>41</v>
      </c>
      <c r="K625" s="71">
        <v>993.4</v>
      </c>
      <c r="L625" s="71">
        <v>861.3</v>
      </c>
      <c r="M625" s="71" t="s">
        <v>59</v>
      </c>
      <c r="N625" s="71" t="s">
        <v>59</v>
      </c>
      <c r="O625" s="71" t="s">
        <v>59</v>
      </c>
      <c r="P625" s="71" t="s">
        <v>59</v>
      </c>
      <c r="Q625" s="71" t="s">
        <v>59</v>
      </c>
      <c r="R625" s="71" t="s">
        <v>59</v>
      </c>
      <c r="S625" s="71" t="s">
        <v>59</v>
      </c>
      <c r="T625" s="71" t="s">
        <v>59</v>
      </c>
      <c r="U625" s="71" t="s">
        <v>59</v>
      </c>
      <c r="V625" s="71" t="s">
        <v>59</v>
      </c>
      <c r="W625" s="227">
        <f t="shared" si="72"/>
        <v>1854.6999999999998</v>
      </c>
    </row>
    <row r="626" spans="1:211" x14ac:dyDescent="0.25">
      <c r="A626" s="234"/>
      <c r="B626" s="231"/>
      <c r="C626" s="40" t="s">
        <v>2</v>
      </c>
      <c r="D626" s="59" t="s">
        <v>0</v>
      </c>
      <c r="E626" s="53" t="s">
        <v>0</v>
      </c>
      <c r="F626" s="40" t="s">
        <v>0</v>
      </c>
      <c r="G626" s="53" t="s">
        <v>0</v>
      </c>
      <c r="H626" s="68" t="s">
        <v>42</v>
      </c>
      <c r="I626" s="68" t="s">
        <v>240</v>
      </c>
      <c r="J626" s="53">
        <v>851</v>
      </c>
      <c r="K626" s="71" t="s">
        <v>59</v>
      </c>
      <c r="L626" s="71" t="s">
        <v>59</v>
      </c>
      <c r="M626" s="71">
        <v>530.6</v>
      </c>
      <c r="N626" s="71">
        <v>1072.3</v>
      </c>
      <c r="O626" s="71">
        <v>1153.0999999999999</v>
      </c>
      <c r="P626" s="71">
        <v>495.9</v>
      </c>
      <c r="Q626" s="71">
        <v>410.6</v>
      </c>
      <c r="R626" s="71">
        <v>739.5</v>
      </c>
      <c r="S626" s="54">
        <v>598.5</v>
      </c>
      <c r="T626" s="54">
        <v>462.6</v>
      </c>
      <c r="U626" s="54">
        <v>471.9</v>
      </c>
      <c r="V626" s="54">
        <v>471.9</v>
      </c>
      <c r="W626" s="227">
        <f t="shared" si="72"/>
        <v>6406.9</v>
      </c>
    </row>
    <row r="627" spans="1:211" x14ac:dyDescent="0.25">
      <c r="A627" s="234"/>
      <c r="B627" s="231"/>
      <c r="C627" s="40" t="s">
        <v>2</v>
      </c>
      <c r="D627" s="59" t="s">
        <v>0</v>
      </c>
      <c r="E627" s="53" t="s">
        <v>0</v>
      </c>
      <c r="F627" s="40" t="s">
        <v>0</v>
      </c>
      <c r="G627" s="53" t="s">
        <v>0</v>
      </c>
      <c r="H627" s="68" t="s">
        <v>42</v>
      </c>
      <c r="I627" s="53" t="s">
        <v>43</v>
      </c>
      <c r="J627" s="53" t="s">
        <v>46</v>
      </c>
      <c r="K627" s="71">
        <v>325.2</v>
      </c>
      <c r="L627" s="71">
        <v>324</v>
      </c>
      <c r="M627" s="71" t="s">
        <v>59</v>
      </c>
      <c r="N627" s="71" t="s">
        <v>59</v>
      </c>
      <c r="O627" s="71" t="s">
        <v>59</v>
      </c>
      <c r="P627" s="71" t="s">
        <v>59</v>
      </c>
      <c r="Q627" s="71" t="s">
        <v>59</v>
      </c>
      <c r="R627" s="71" t="s">
        <v>59</v>
      </c>
      <c r="S627" s="71" t="s">
        <v>59</v>
      </c>
      <c r="T627" s="71" t="s">
        <v>59</v>
      </c>
      <c r="U627" s="71" t="s">
        <v>59</v>
      </c>
      <c r="V627" s="71" t="s">
        <v>59</v>
      </c>
      <c r="W627" s="227">
        <f t="shared" si="72"/>
        <v>649.20000000000005</v>
      </c>
    </row>
    <row r="628" spans="1:211" x14ac:dyDescent="0.25">
      <c r="A628" s="234"/>
      <c r="B628" s="231"/>
      <c r="C628" s="40" t="s">
        <v>2</v>
      </c>
      <c r="D628" s="59" t="s">
        <v>0</v>
      </c>
      <c r="E628" s="53" t="s">
        <v>0</v>
      </c>
      <c r="F628" s="40" t="s">
        <v>0</v>
      </c>
      <c r="G628" s="53" t="s">
        <v>0</v>
      </c>
      <c r="H628" s="68" t="s">
        <v>42</v>
      </c>
      <c r="I628" s="68" t="s">
        <v>240</v>
      </c>
      <c r="J628" s="53">
        <v>852</v>
      </c>
      <c r="K628" s="71" t="s">
        <v>59</v>
      </c>
      <c r="L628" s="71" t="s">
        <v>59</v>
      </c>
      <c r="M628" s="71">
        <v>252.4</v>
      </c>
      <c r="N628" s="71">
        <v>303.2</v>
      </c>
      <c r="O628" s="71">
        <v>66</v>
      </c>
      <c r="P628" s="71">
        <v>43</v>
      </c>
      <c r="Q628" s="71">
        <v>15.1</v>
      </c>
      <c r="R628" s="71">
        <v>50</v>
      </c>
      <c r="S628" s="54">
        <v>75</v>
      </c>
      <c r="T628" s="54">
        <v>57.9</v>
      </c>
      <c r="U628" s="54">
        <v>59.1</v>
      </c>
      <c r="V628" s="54">
        <v>59.1</v>
      </c>
      <c r="W628" s="227">
        <f t="shared" si="72"/>
        <v>980.80000000000007</v>
      </c>
    </row>
    <row r="629" spans="1:211" x14ac:dyDescent="0.25">
      <c r="A629" s="234"/>
      <c r="B629" s="231"/>
      <c r="C629" s="40" t="s">
        <v>2</v>
      </c>
      <c r="D629" s="59" t="s">
        <v>0</v>
      </c>
      <c r="E629" s="53" t="s">
        <v>0</v>
      </c>
      <c r="F629" s="40" t="s">
        <v>0</v>
      </c>
      <c r="G629" s="53" t="s">
        <v>0</v>
      </c>
      <c r="H629" s="68" t="s">
        <v>42</v>
      </c>
      <c r="I629" s="68" t="s">
        <v>240</v>
      </c>
      <c r="J629" s="53">
        <v>853</v>
      </c>
      <c r="K629" s="71" t="s">
        <v>59</v>
      </c>
      <c r="L629" s="71" t="s">
        <v>59</v>
      </c>
      <c r="M629" s="71">
        <v>235</v>
      </c>
      <c r="N629" s="71">
        <v>273.89999999999998</v>
      </c>
      <c r="O629" s="71">
        <v>158</v>
      </c>
      <c r="P629" s="71">
        <v>27</v>
      </c>
      <c r="Q629" s="71">
        <v>22</v>
      </c>
      <c r="R629" s="71">
        <v>60</v>
      </c>
      <c r="S629" s="54">
        <v>100</v>
      </c>
      <c r="T629" s="54">
        <v>77.3</v>
      </c>
      <c r="U629" s="54">
        <v>78.8</v>
      </c>
      <c r="V629" s="54">
        <v>78.8</v>
      </c>
      <c r="W629" s="227">
        <f t="shared" si="72"/>
        <v>1110.8</v>
      </c>
    </row>
    <row r="630" spans="1:211" ht="17.25" customHeight="1" x14ac:dyDescent="0.25">
      <c r="A630" s="235"/>
      <c r="B630" s="232"/>
      <c r="C630" s="40" t="s">
        <v>2</v>
      </c>
      <c r="D630" s="59" t="s">
        <v>0</v>
      </c>
      <c r="E630" s="53" t="s">
        <v>0</v>
      </c>
      <c r="F630" s="40" t="s">
        <v>0</v>
      </c>
      <c r="G630" s="53" t="s">
        <v>0</v>
      </c>
      <c r="H630" s="68" t="s">
        <v>42</v>
      </c>
      <c r="I630" s="68" t="s">
        <v>240</v>
      </c>
      <c r="J630" s="53">
        <v>222</v>
      </c>
      <c r="K630" s="71" t="s">
        <v>59</v>
      </c>
      <c r="L630" s="71" t="s">
        <v>59</v>
      </c>
      <c r="M630" s="71" t="s">
        <v>59</v>
      </c>
      <c r="N630" s="150" t="s">
        <v>59</v>
      </c>
      <c r="O630" s="71" t="s">
        <v>59</v>
      </c>
      <c r="P630" s="71" t="s">
        <v>59</v>
      </c>
      <c r="Q630" s="71" t="s">
        <v>59</v>
      </c>
      <c r="R630" s="151" t="s">
        <v>59</v>
      </c>
      <c r="S630" s="151" t="s">
        <v>59</v>
      </c>
      <c r="T630" s="151" t="s">
        <v>59</v>
      </c>
      <c r="U630" s="151" t="s">
        <v>59</v>
      </c>
      <c r="V630" s="71" t="s">
        <v>59</v>
      </c>
      <c r="W630" s="227">
        <f t="shared" si="72"/>
        <v>0</v>
      </c>
    </row>
    <row r="631" spans="1:211" s="6" customFormat="1" ht="219" customHeight="1" x14ac:dyDescent="0.25">
      <c r="A631" s="179" t="s">
        <v>154</v>
      </c>
      <c r="B631" s="186" t="s">
        <v>522</v>
      </c>
      <c r="C631" s="187" t="s">
        <v>27</v>
      </c>
      <c r="D631" s="188" t="s">
        <v>0</v>
      </c>
      <c r="E631" s="187" t="s">
        <v>637</v>
      </c>
      <c r="F631" s="187" t="s">
        <v>0</v>
      </c>
      <c r="G631" s="189" t="s">
        <v>0</v>
      </c>
      <c r="H631" s="172" t="s">
        <v>100</v>
      </c>
      <c r="I631" s="172" t="s">
        <v>100</v>
      </c>
      <c r="J631" s="172" t="s">
        <v>100</v>
      </c>
      <c r="K631" s="185">
        <v>21.5</v>
      </c>
      <c r="L631" s="185">
        <v>1.1499999999999999</v>
      </c>
      <c r="M631" s="185">
        <v>5</v>
      </c>
      <c r="N631" s="190">
        <v>10</v>
      </c>
      <c r="O631" s="185">
        <v>15</v>
      </c>
      <c r="P631" s="185">
        <v>20</v>
      </c>
      <c r="Q631" s="185">
        <v>30</v>
      </c>
      <c r="R631" s="191">
        <v>35</v>
      </c>
      <c r="S631" s="192">
        <v>35</v>
      </c>
      <c r="T631" s="192">
        <v>35</v>
      </c>
      <c r="U631" s="192">
        <v>35</v>
      </c>
      <c r="V631" s="193">
        <v>35</v>
      </c>
      <c r="W631" s="169" t="s">
        <v>0</v>
      </c>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c r="DH631" s="5"/>
      <c r="DI631" s="5"/>
      <c r="DJ631" s="5"/>
      <c r="DK631" s="5"/>
      <c r="DL631" s="5"/>
      <c r="DM631" s="5"/>
      <c r="DN631" s="5"/>
      <c r="DO631" s="5"/>
      <c r="DP631" s="5"/>
      <c r="DQ631" s="5"/>
      <c r="DR631" s="5"/>
      <c r="DS631" s="5"/>
      <c r="DT631" s="5"/>
      <c r="DU631" s="5"/>
      <c r="DV631" s="5"/>
      <c r="DW631" s="5"/>
      <c r="DX631" s="5"/>
      <c r="DY631" s="5"/>
      <c r="DZ631" s="5"/>
      <c r="EA631" s="5"/>
      <c r="EB631" s="5"/>
      <c r="EC631" s="5"/>
      <c r="ED631" s="5"/>
      <c r="EE631" s="5"/>
      <c r="EF631" s="5"/>
      <c r="EG631" s="5"/>
      <c r="EH631" s="5"/>
      <c r="EI631" s="5"/>
      <c r="EJ631" s="5"/>
      <c r="EK631" s="5"/>
      <c r="EL631" s="5"/>
      <c r="EM631" s="5"/>
      <c r="EN631" s="5"/>
      <c r="EO631" s="5"/>
      <c r="EP631" s="5"/>
      <c r="EQ631" s="5"/>
      <c r="ER631" s="5"/>
      <c r="ES631" s="5"/>
      <c r="ET631" s="5"/>
      <c r="EU631" s="5"/>
      <c r="EV631" s="5"/>
      <c r="EW631" s="5"/>
      <c r="EX631" s="5"/>
      <c r="EY631" s="5"/>
      <c r="EZ631" s="5"/>
      <c r="FA631" s="5"/>
      <c r="FB631" s="5"/>
      <c r="FC631" s="5"/>
      <c r="FD631" s="5"/>
      <c r="FE631" s="5"/>
      <c r="FF631" s="5"/>
      <c r="FG631" s="5"/>
      <c r="FH631" s="5"/>
      <c r="FI631" s="5"/>
      <c r="FJ631" s="5"/>
      <c r="FK631" s="5"/>
      <c r="FL631" s="5"/>
      <c r="FM631" s="5"/>
      <c r="FN631" s="5"/>
      <c r="FO631" s="5"/>
      <c r="FP631" s="5"/>
      <c r="FQ631" s="5"/>
      <c r="FR631" s="5"/>
      <c r="FS631" s="5"/>
      <c r="FT631" s="5"/>
      <c r="FU631" s="5"/>
      <c r="FV631" s="5"/>
      <c r="FW631" s="5"/>
      <c r="FX631" s="5"/>
      <c r="FY631" s="5"/>
      <c r="FZ631" s="5"/>
      <c r="GA631" s="5"/>
      <c r="GB631" s="5"/>
      <c r="GC631" s="5"/>
      <c r="GD631" s="5"/>
      <c r="GE631" s="5"/>
      <c r="GF631" s="5"/>
      <c r="GG631" s="5"/>
      <c r="GH631" s="5"/>
      <c r="GI631" s="5"/>
      <c r="GJ631" s="5"/>
      <c r="GK631" s="5"/>
      <c r="GL631" s="5"/>
      <c r="GM631" s="5"/>
      <c r="GN631" s="5"/>
      <c r="GO631" s="5"/>
      <c r="GP631" s="5"/>
      <c r="GQ631" s="5"/>
      <c r="GR631" s="5"/>
      <c r="GS631" s="5"/>
      <c r="GT631" s="5"/>
      <c r="GU631" s="5"/>
      <c r="GV631" s="5"/>
      <c r="GW631" s="5"/>
      <c r="GX631" s="5"/>
      <c r="GY631" s="5"/>
      <c r="GZ631" s="5"/>
      <c r="HA631" s="5"/>
      <c r="HB631" s="5"/>
      <c r="HC631" s="5"/>
    </row>
    <row r="632" spans="1:211" s="6" customFormat="1" ht="72.75" customHeight="1" x14ac:dyDescent="0.25">
      <c r="A632" s="251" t="s">
        <v>419</v>
      </c>
      <c r="B632" s="83" t="s">
        <v>486</v>
      </c>
      <c r="C632" s="41" t="s">
        <v>0</v>
      </c>
      <c r="D632" s="41" t="s">
        <v>0</v>
      </c>
      <c r="E632" s="41" t="s">
        <v>0</v>
      </c>
      <c r="F632" s="41" t="s">
        <v>0</v>
      </c>
      <c r="G632" s="41" t="s">
        <v>250</v>
      </c>
      <c r="H632" s="41" t="s">
        <v>0</v>
      </c>
      <c r="I632" s="41" t="s">
        <v>0</v>
      </c>
      <c r="J632" s="41" t="s">
        <v>0</v>
      </c>
      <c r="K632" s="41" t="s">
        <v>0</v>
      </c>
      <c r="L632" s="41" t="s">
        <v>0</v>
      </c>
      <c r="M632" s="41" t="s">
        <v>0</v>
      </c>
      <c r="N632" s="41" t="s">
        <v>0</v>
      </c>
      <c r="O632" s="41" t="s">
        <v>0</v>
      </c>
      <c r="P632" s="41" t="s">
        <v>0</v>
      </c>
      <c r="Q632" s="41" t="s">
        <v>0</v>
      </c>
      <c r="R632" s="41" t="s">
        <v>0</v>
      </c>
      <c r="S632" s="41" t="s">
        <v>0</v>
      </c>
      <c r="T632" s="41" t="s">
        <v>0</v>
      </c>
      <c r="U632" s="41" t="s">
        <v>0</v>
      </c>
      <c r="V632" s="59" t="s">
        <v>0</v>
      </c>
      <c r="W632" s="169" t="s">
        <v>0</v>
      </c>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s="5"/>
      <c r="FG632" s="5"/>
      <c r="FH632" s="5"/>
      <c r="FI632" s="5"/>
      <c r="FJ632" s="5"/>
      <c r="FK632" s="5"/>
      <c r="FL632" s="5"/>
      <c r="FM632" s="5"/>
      <c r="FN632" s="5"/>
      <c r="FO632" s="5"/>
      <c r="FP632" s="5"/>
      <c r="FQ632" s="5"/>
      <c r="FR632" s="5"/>
      <c r="FS632" s="5"/>
      <c r="FT632" s="5"/>
      <c r="FU632" s="5"/>
      <c r="FV632" s="5"/>
      <c r="FW632" s="5"/>
      <c r="FX632" s="5"/>
      <c r="FY632" s="5"/>
      <c r="FZ632" s="5"/>
      <c r="GA632" s="5"/>
      <c r="GB632" s="5"/>
      <c r="GC632" s="5"/>
      <c r="GD632" s="5"/>
      <c r="GE632" s="5"/>
      <c r="GF632" s="5"/>
      <c r="GG632" s="5"/>
      <c r="GH632" s="5"/>
      <c r="GI632" s="5"/>
      <c r="GJ632" s="5"/>
      <c r="GK632" s="5"/>
      <c r="GL632" s="5"/>
      <c r="GM632" s="5"/>
      <c r="GN632" s="5"/>
      <c r="GO632" s="5"/>
      <c r="GP632" s="5"/>
      <c r="GQ632" s="5"/>
      <c r="GR632" s="5"/>
      <c r="GS632" s="5"/>
      <c r="GT632" s="5"/>
      <c r="GU632" s="5"/>
      <c r="GV632" s="5"/>
      <c r="GW632" s="5"/>
      <c r="GX632" s="5"/>
      <c r="GY632" s="5"/>
      <c r="GZ632" s="5"/>
      <c r="HA632" s="5"/>
      <c r="HB632" s="5"/>
      <c r="HC632" s="5"/>
    </row>
    <row r="633" spans="1:211" s="6" customFormat="1" ht="27.75" customHeight="1" x14ac:dyDescent="0.25">
      <c r="A633" s="252"/>
      <c r="B633" s="55" t="s">
        <v>621</v>
      </c>
      <c r="C633" s="41" t="s">
        <v>249</v>
      </c>
      <c r="D633" s="41" t="s">
        <v>0</v>
      </c>
      <c r="E633" s="41" t="s">
        <v>0</v>
      </c>
      <c r="F633" s="41" t="s">
        <v>644</v>
      </c>
      <c r="G633" s="41" t="s">
        <v>0</v>
      </c>
      <c r="H633" s="41" t="s">
        <v>0</v>
      </c>
      <c r="I633" s="41" t="s">
        <v>0</v>
      </c>
      <c r="J633" s="41" t="s">
        <v>0</v>
      </c>
      <c r="K633" s="41" t="s">
        <v>0</v>
      </c>
      <c r="L633" s="41" t="s">
        <v>0</v>
      </c>
      <c r="M633" s="41" t="s">
        <v>0</v>
      </c>
      <c r="N633" s="41" t="s">
        <v>0</v>
      </c>
      <c r="O633" s="41">
        <v>389.7</v>
      </c>
      <c r="P633" s="152">
        <f>P635</f>
        <v>167</v>
      </c>
      <c r="Q633" s="41" t="s">
        <v>0</v>
      </c>
      <c r="R633" s="41" t="s">
        <v>0</v>
      </c>
      <c r="S633" s="41" t="s">
        <v>0</v>
      </c>
      <c r="T633" s="41" t="s">
        <v>0</v>
      </c>
      <c r="U633" s="41" t="s">
        <v>0</v>
      </c>
      <c r="V633" s="59" t="s">
        <v>0</v>
      </c>
      <c r="W633" s="228">
        <f>SUM(K633:V633)</f>
        <v>556.70000000000005</v>
      </c>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s="5"/>
      <c r="FG633" s="5"/>
      <c r="FH633" s="5"/>
      <c r="FI633" s="5"/>
      <c r="FJ633" s="5"/>
      <c r="FK633" s="5"/>
      <c r="FL633" s="5"/>
      <c r="FM633" s="5"/>
      <c r="FN633" s="5"/>
      <c r="FO633" s="5"/>
      <c r="FP633" s="5"/>
      <c r="FQ633" s="5"/>
      <c r="FR633" s="5"/>
      <c r="FS633" s="5"/>
      <c r="FT633" s="5"/>
      <c r="FU633" s="5"/>
      <c r="FV633" s="5"/>
      <c r="FW633" s="5"/>
      <c r="FX633" s="5"/>
      <c r="FY633" s="5"/>
      <c r="FZ633" s="5"/>
      <c r="GA633" s="5"/>
      <c r="GB633" s="5"/>
      <c r="GC633" s="5"/>
      <c r="GD633" s="5"/>
      <c r="GE633" s="5"/>
      <c r="GF633" s="5"/>
      <c r="GG633" s="5"/>
      <c r="GH633" s="5"/>
      <c r="GI633" s="5"/>
      <c r="GJ633" s="5"/>
      <c r="GK633" s="5"/>
      <c r="GL633" s="5"/>
      <c r="GM633" s="5"/>
      <c r="GN633" s="5"/>
      <c r="GO633" s="5"/>
      <c r="GP633" s="5"/>
      <c r="GQ633" s="5"/>
      <c r="GR633" s="5"/>
      <c r="GS633" s="5"/>
      <c r="GT633" s="5"/>
      <c r="GU633" s="5"/>
      <c r="GV633" s="5"/>
      <c r="GW633" s="5"/>
      <c r="GX633" s="5"/>
      <c r="GY633" s="5"/>
      <c r="GZ633" s="5"/>
      <c r="HA633" s="5"/>
      <c r="HB633" s="5"/>
      <c r="HC633" s="5"/>
    </row>
    <row r="634" spans="1:211" s="6" customFormat="1" x14ac:dyDescent="0.25">
      <c r="A634" s="252"/>
      <c r="B634" s="230"/>
      <c r="C634" s="41" t="s">
        <v>2</v>
      </c>
      <c r="D634" s="41" t="s">
        <v>0</v>
      </c>
      <c r="E634" s="153"/>
      <c r="F634" s="41" t="s">
        <v>0</v>
      </c>
      <c r="G634" s="41" t="s">
        <v>0</v>
      </c>
      <c r="H634" s="154" t="s">
        <v>156</v>
      </c>
      <c r="I634" s="154" t="s">
        <v>240</v>
      </c>
      <c r="J634" s="154">
        <v>242</v>
      </c>
      <c r="K634" s="59" t="s">
        <v>100</v>
      </c>
      <c r="L634" s="59" t="s">
        <v>100</v>
      </c>
      <c r="M634" s="59" t="s">
        <v>100</v>
      </c>
      <c r="N634" s="59" t="s">
        <v>100</v>
      </c>
      <c r="O634" s="149">
        <v>75.5</v>
      </c>
      <c r="P634" s="41" t="s">
        <v>0</v>
      </c>
      <c r="Q634" s="41" t="s">
        <v>0</v>
      </c>
      <c r="R634" s="41" t="s">
        <v>0</v>
      </c>
      <c r="S634" s="41" t="s">
        <v>0</v>
      </c>
      <c r="T634" s="41" t="s">
        <v>0</v>
      </c>
      <c r="U634" s="41" t="s">
        <v>0</v>
      </c>
      <c r="V634" s="59" t="s">
        <v>0</v>
      </c>
      <c r="W634" s="228">
        <f>SUM(K634:V634)</f>
        <v>75.5</v>
      </c>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c r="FK634" s="5"/>
      <c r="FL634" s="5"/>
      <c r="FM634" s="5"/>
      <c r="FN634" s="5"/>
      <c r="FO634" s="5"/>
      <c r="FP634" s="5"/>
      <c r="FQ634" s="5"/>
      <c r="FR634" s="5"/>
      <c r="FS634" s="5"/>
      <c r="FT634" s="5"/>
      <c r="FU634" s="5"/>
      <c r="FV634" s="5"/>
      <c r="FW634" s="5"/>
      <c r="FX634" s="5"/>
      <c r="FY634" s="5"/>
      <c r="FZ634" s="5"/>
      <c r="GA634" s="5"/>
      <c r="GB634" s="5"/>
      <c r="GC634" s="5"/>
      <c r="GD634" s="5"/>
      <c r="GE634" s="5"/>
      <c r="GF634" s="5"/>
      <c r="GG634" s="5"/>
      <c r="GH634" s="5"/>
      <c r="GI634" s="5"/>
      <c r="GJ634" s="5"/>
      <c r="GK634" s="5"/>
      <c r="GL634" s="5"/>
      <c r="GM634" s="5"/>
      <c r="GN634" s="5"/>
      <c r="GO634" s="5"/>
      <c r="GP634" s="5"/>
      <c r="GQ634" s="5"/>
      <c r="GR634" s="5"/>
      <c r="GS634" s="5"/>
      <c r="GT634" s="5"/>
      <c r="GU634" s="5"/>
      <c r="GV634" s="5"/>
      <c r="GW634" s="5"/>
      <c r="GX634" s="5"/>
      <c r="GY634" s="5"/>
      <c r="GZ634" s="5"/>
      <c r="HA634" s="5"/>
      <c r="HB634" s="5"/>
      <c r="HC634" s="5"/>
    </row>
    <row r="635" spans="1:211" s="6" customFormat="1" ht="19.5" customHeight="1" x14ac:dyDescent="0.25">
      <c r="A635" s="253"/>
      <c r="B635" s="232"/>
      <c r="C635" s="41" t="s">
        <v>2</v>
      </c>
      <c r="D635" s="41" t="s">
        <v>0</v>
      </c>
      <c r="E635" s="153"/>
      <c r="F635" s="41" t="s">
        <v>0</v>
      </c>
      <c r="G635" s="41" t="s">
        <v>0</v>
      </c>
      <c r="H635" s="154" t="s">
        <v>156</v>
      </c>
      <c r="I635" s="154" t="s">
        <v>240</v>
      </c>
      <c r="J635" s="154">
        <v>244</v>
      </c>
      <c r="K635" s="59" t="s">
        <v>100</v>
      </c>
      <c r="L635" s="59" t="s">
        <v>100</v>
      </c>
      <c r="M635" s="59" t="s">
        <v>100</v>
      </c>
      <c r="N635" s="59" t="s">
        <v>100</v>
      </c>
      <c r="O635" s="149">
        <v>314.2</v>
      </c>
      <c r="P635" s="152">
        <v>167</v>
      </c>
      <c r="Q635" s="41" t="s">
        <v>0</v>
      </c>
      <c r="R635" s="41" t="s">
        <v>0</v>
      </c>
      <c r="S635" s="41" t="s">
        <v>0</v>
      </c>
      <c r="T635" s="41" t="s">
        <v>0</v>
      </c>
      <c r="U635" s="41" t="s">
        <v>0</v>
      </c>
      <c r="V635" s="59" t="s">
        <v>0</v>
      </c>
      <c r="W635" s="228">
        <f>SUM(K635:V635)</f>
        <v>481.2</v>
      </c>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c r="FK635" s="5"/>
      <c r="FL635" s="5"/>
      <c r="FM635" s="5"/>
      <c r="FN635" s="5"/>
      <c r="FO635" s="5"/>
      <c r="FP635" s="5"/>
      <c r="FQ635" s="5"/>
      <c r="FR635" s="5"/>
      <c r="FS635" s="5"/>
      <c r="FT635" s="5"/>
      <c r="FU635" s="5"/>
      <c r="FV635" s="5"/>
      <c r="FW635" s="5"/>
      <c r="FX635" s="5"/>
      <c r="FY635" s="5"/>
      <c r="FZ635" s="5"/>
      <c r="GA635" s="5"/>
      <c r="GB635" s="5"/>
      <c r="GC635" s="5"/>
      <c r="GD635" s="5"/>
      <c r="GE635" s="5"/>
      <c r="GF635" s="5"/>
      <c r="GG635" s="5"/>
      <c r="GH635" s="5"/>
      <c r="GI635" s="5"/>
      <c r="GJ635" s="5"/>
      <c r="GK635" s="5"/>
      <c r="GL635" s="5"/>
      <c r="GM635" s="5"/>
      <c r="GN635" s="5"/>
      <c r="GO635" s="5"/>
      <c r="GP635" s="5"/>
      <c r="GQ635" s="5"/>
      <c r="GR635" s="5"/>
      <c r="GS635" s="5"/>
      <c r="GT635" s="5"/>
      <c r="GU635" s="5"/>
      <c r="GV635" s="5"/>
      <c r="GW635" s="5"/>
      <c r="GX635" s="5"/>
      <c r="GY635" s="5"/>
      <c r="GZ635" s="5"/>
      <c r="HA635" s="5"/>
      <c r="HB635" s="5"/>
      <c r="HC635" s="5"/>
    </row>
    <row r="636" spans="1:211" ht="43.5" customHeight="1" x14ac:dyDescent="0.25">
      <c r="A636" s="70" t="s">
        <v>420</v>
      </c>
      <c r="B636" s="79" t="s">
        <v>422</v>
      </c>
      <c r="C636" s="41" t="s">
        <v>60</v>
      </c>
      <c r="D636" s="41">
        <v>1</v>
      </c>
      <c r="E636" s="41" t="s">
        <v>421</v>
      </c>
      <c r="F636" s="41" t="s">
        <v>645</v>
      </c>
      <c r="G636" s="41" t="s">
        <v>0</v>
      </c>
      <c r="H636" s="41" t="s">
        <v>0</v>
      </c>
      <c r="I636" s="41" t="s">
        <v>0</v>
      </c>
      <c r="J636" s="41" t="s">
        <v>0</v>
      </c>
      <c r="K636" s="41" t="s">
        <v>0</v>
      </c>
      <c r="L636" s="41" t="s">
        <v>0</v>
      </c>
      <c r="M636" s="41" t="s">
        <v>0</v>
      </c>
      <c r="N636" s="41" t="s">
        <v>0</v>
      </c>
      <c r="O636" s="155">
        <v>1000</v>
      </c>
      <c r="P636" s="41">
        <v>3000</v>
      </c>
      <c r="Q636" s="41" t="s">
        <v>0</v>
      </c>
      <c r="R636" s="41" t="s">
        <v>0</v>
      </c>
      <c r="S636" s="41" t="s">
        <v>0</v>
      </c>
      <c r="T636" s="41" t="s">
        <v>0</v>
      </c>
      <c r="U636" s="41" t="s">
        <v>0</v>
      </c>
      <c r="V636" s="59" t="s">
        <v>0</v>
      </c>
      <c r="W636" s="229">
        <f>SUM(O636:V636)</f>
        <v>4000</v>
      </c>
    </row>
    <row r="637" spans="1:211" ht="89.25" customHeight="1" x14ac:dyDescent="0.25">
      <c r="A637" s="124"/>
      <c r="B637" s="39" t="s">
        <v>740</v>
      </c>
      <c r="C637" s="50" t="s">
        <v>0</v>
      </c>
      <c r="D637" s="50" t="s">
        <v>0</v>
      </c>
      <c r="E637" s="50" t="s">
        <v>0</v>
      </c>
      <c r="F637" s="50" t="s">
        <v>0</v>
      </c>
      <c r="G637" s="50" t="s">
        <v>0</v>
      </c>
      <c r="H637" s="50" t="s">
        <v>0</v>
      </c>
      <c r="I637" s="50" t="s">
        <v>0</v>
      </c>
      <c r="J637" s="50" t="s">
        <v>0</v>
      </c>
      <c r="K637" s="50" t="s">
        <v>0</v>
      </c>
      <c r="L637" s="50" t="s">
        <v>0</v>
      </c>
      <c r="M637" s="50" t="s">
        <v>0</v>
      </c>
      <c r="N637" s="50" t="s">
        <v>0</v>
      </c>
      <c r="O637" s="50" t="s">
        <v>0</v>
      </c>
      <c r="P637" s="50" t="s">
        <v>0</v>
      </c>
      <c r="Q637" s="50" t="s">
        <v>0</v>
      </c>
      <c r="R637" s="50" t="s">
        <v>0</v>
      </c>
      <c r="S637" s="50" t="s">
        <v>0</v>
      </c>
      <c r="T637" s="50" t="s">
        <v>0</v>
      </c>
      <c r="U637" s="50" t="s">
        <v>0</v>
      </c>
      <c r="V637" s="50" t="s">
        <v>0</v>
      </c>
      <c r="W637" s="170" t="s">
        <v>0</v>
      </c>
    </row>
    <row r="638" spans="1:211" s="6" customFormat="1" ht="57.75" customHeight="1" x14ac:dyDescent="0.25">
      <c r="A638" s="246" t="s">
        <v>552</v>
      </c>
      <c r="B638" s="39" t="s">
        <v>540</v>
      </c>
      <c r="C638" s="50" t="s">
        <v>0</v>
      </c>
      <c r="D638" s="49" t="s">
        <v>0</v>
      </c>
      <c r="E638" s="40" t="s">
        <v>0</v>
      </c>
      <c r="F638" s="50" t="s">
        <v>0</v>
      </c>
      <c r="G638" s="40" t="s">
        <v>250</v>
      </c>
      <c r="H638" s="92" t="s">
        <v>0</v>
      </c>
      <c r="I638" s="92" t="s">
        <v>0</v>
      </c>
      <c r="J638" s="92" t="s">
        <v>0</v>
      </c>
      <c r="K638" s="92" t="s">
        <v>0</v>
      </c>
      <c r="L638" s="92" t="s">
        <v>0</v>
      </c>
      <c r="M638" s="92" t="s">
        <v>0</v>
      </c>
      <c r="N638" s="92" t="s">
        <v>0</v>
      </c>
      <c r="O638" s="92" t="s">
        <v>0</v>
      </c>
      <c r="P638" s="92" t="s">
        <v>0</v>
      </c>
      <c r="Q638" s="92" t="s">
        <v>0</v>
      </c>
      <c r="R638" s="92" t="s">
        <v>0</v>
      </c>
      <c r="S638" s="92" t="s">
        <v>0</v>
      </c>
      <c r="T638" s="92" t="s">
        <v>0</v>
      </c>
      <c r="U638" s="92" t="s">
        <v>0</v>
      </c>
      <c r="V638" s="59" t="s">
        <v>0</v>
      </c>
      <c r="W638" s="202" t="s">
        <v>0</v>
      </c>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c r="FM638" s="5"/>
      <c r="FN638" s="5"/>
      <c r="FO638" s="5"/>
      <c r="FP638" s="5"/>
      <c r="FQ638" s="5"/>
      <c r="FR638" s="5"/>
      <c r="FS638" s="5"/>
      <c r="FT638" s="5"/>
      <c r="FU638" s="5"/>
      <c r="FV638" s="5"/>
      <c r="FW638" s="5"/>
      <c r="FX638" s="5"/>
      <c r="FY638" s="5"/>
      <c r="FZ638" s="5"/>
      <c r="GA638" s="5"/>
      <c r="GB638" s="5"/>
      <c r="GC638" s="5"/>
      <c r="GD638" s="5"/>
      <c r="GE638" s="5"/>
      <c r="GF638" s="5"/>
      <c r="GG638" s="5"/>
      <c r="GH638" s="5"/>
      <c r="GI638" s="5"/>
      <c r="GJ638" s="5"/>
      <c r="GK638" s="5"/>
      <c r="GL638" s="5"/>
      <c r="GM638" s="5"/>
      <c r="GN638" s="5"/>
      <c r="GO638" s="5"/>
      <c r="GP638" s="5"/>
      <c r="GQ638" s="5"/>
      <c r="GR638" s="5"/>
      <c r="GS638" s="5"/>
      <c r="GT638" s="5"/>
      <c r="GU638" s="5"/>
      <c r="GV638" s="5"/>
      <c r="GW638" s="5"/>
      <c r="GX638" s="5"/>
      <c r="GY638" s="5"/>
      <c r="GZ638" s="5"/>
      <c r="HA638" s="5"/>
      <c r="HB638" s="5"/>
      <c r="HC638" s="5"/>
    </row>
    <row r="639" spans="1:211" s="6" customFormat="1" ht="28.5" customHeight="1" x14ac:dyDescent="0.25">
      <c r="A639" s="247"/>
      <c r="B639" s="52" t="s">
        <v>177</v>
      </c>
      <c r="C639" s="40" t="s">
        <v>2</v>
      </c>
      <c r="D639" s="41" t="s">
        <v>0</v>
      </c>
      <c r="E639" s="40" t="s">
        <v>0</v>
      </c>
      <c r="F639" s="40" t="s">
        <v>733</v>
      </c>
      <c r="G639" s="50" t="s">
        <v>0</v>
      </c>
      <c r="H639" s="68" t="s">
        <v>438</v>
      </c>
      <c r="I639" s="66" t="s">
        <v>583</v>
      </c>
      <c r="J639" s="92"/>
      <c r="K639" s="92" t="s">
        <v>0</v>
      </c>
      <c r="L639" s="92" t="s">
        <v>0</v>
      </c>
      <c r="M639" s="92" t="s">
        <v>0</v>
      </c>
      <c r="N639" s="50" t="s">
        <v>0</v>
      </c>
      <c r="O639" s="50" t="s">
        <v>0</v>
      </c>
      <c r="P639" s="50" t="s">
        <v>0</v>
      </c>
      <c r="Q639" s="156">
        <f t="shared" ref="Q639:V639" si="73">Q640+Q641</f>
        <v>16000</v>
      </c>
      <c r="R639" s="156">
        <f t="shared" si="73"/>
        <v>30000</v>
      </c>
      <c r="S639" s="156">
        <f t="shared" si="73"/>
        <v>0</v>
      </c>
      <c r="T639" s="156">
        <f t="shared" si="73"/>
        <v>0</v>
      </c>
      <c r="U639" s="156">
        <f t="shared" si="73"/>
        <v>0</v>
      </c>
      <c r="V639" s="156">
        <f t="shared" si="73"/>
        <v>0</v>
      </c>
      <c r="W639" s="208">
        <f>SUM(K639:V639)</f>
        <v>46000</v>
      </c>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c r="FK639" s="5"/>
      <c r="FL639" s="5"/>
      <c r="FM639" s="5"/>
      <c r="FN639" s="5"/>
      <c r="FO639" s="5"/>
      <c r="FP639" s="5"/>
      <c r="FQ639" s="5"/>
      <c r="FR639" s="5"/>
      <c r="FS639" s="5"/>
      <c r="FT639" s="5"/>
      <c r="FU639" s="5"/>
      <c r="FV639" s="5"/>
      <c r="FW639" s="5"/>
      <c r="FX639" s="5"/>
      <c r="FY639" s="5"/>
      <c r="FZ639" s="5"/>
      <c r="GA639" s="5"/>
      <c r="GB639" s="5"/>
      <c r="GC639" s="5"/>
      <c r="GD639" s="5"/>
      <c r="GE639" s="5"/>
      <c r="GF639" s="5"/>
      <c r="GG639" s="5"/>
      <c r="GH639" s="5"/>
      <c r="GI639" s="5"/>
      <c r="GJ639" s="5"/>
      <c r="GK639" s="5"/>
      <c r="GL639" s="5"/>
      <c r="GM639" s="5"/>
      <c r="GN639" s="5"/>
      <c r="GO639" s="5"/>
      <c r="GP639" s="5"/>
      <c r="GQ639" s="5"/>
      <c r="GR639" s="5"/>
      <c r="GS639" s="5"/>
      <c r="GT639" s="5"/>
      <c r="GU639" s="5"/>
      <c r="GV639" s="5"/>
      <c r="GW639" s="5"/>
      <c r="GX639" s="5"/>
      <c r="GY639" s="5"/>
      <c r="GZ639" s="5"/>
      <c r="HA639" s="5"/>
      <c r="HB639" s="5"/>
      <c r="HC639" s="5"/>
    </row>
    <row r="640" spans="1:211" s="6" customFormat="1" ht="14.25" customHeight="1" x14ac:dyDescent="0.25">
      <c r="A640" s="247"/>
      <c r="B640" s="52" t="s">
        <v>29</v>
      </c>
      <c r="C640" s="40" t="s">
        <v>2</v>
      </c>
      <c r="D640" s="41" t="s">
        <v>0</v>
      </c>
      <c r="E640" s="40" t="s">
        <v>0</v>
      </c>
      <c r="F640" s="40" t="s">
        <v>0</v>
      </c>
      <c r="G640" s="50" t="s">
        <v>0</v>
      </c>
      <c r="H640" s="68" t="s">
        <v>438</v>
      </c>
      <c r="I640" s="66" t="s">
        <v>583</v>
      </c>
      <c r="J640" s="66">
        <v>813</v>
      </c>
      <c r="K640" s="66" t="s">
        <v>0</v>
      </c>
      <c r="L640" s="66" t="s">
        <v>0</v>
      </c>
      <c r="M640" s="66" t="s">
        <v>0</v>
      </c>
      <c r="N640" s="40" t="s">
        <v>0</v>
      </c>
      <c r="O640" s="40" t="s">
        <v>0</v>
      </c>
      <c r="P640" s="40" t="s">
        <v>0</v>
      </c>
      <c r="Q640" s="60">
        <f t="shared" ref="Q640:V641" si="74">Q646</f>
        <v>960</v>
      </c>
      <c r="R640" s="60">
        <f t="shared" si="74"/>
        <v>1800</v>
      </c>
      <c r="S640" s="60">
        <f>S646</f>
        <v>0</v>
      </c>
      <c r="T640" s="60">
        <f>T646</f>
        <v>0</v>
      </c>
      <c r="U640" s="60">
        <f>U646</f>
        <v>0</v>
      </c>
      <c r="V640" s="60">
        <f>V646</f>
        <v>0</v>
      </c>
      <c r="W640" s="208">
        <f>SUM(K640:V640)</f>
        <v>2760</v>
      </c>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c r="FK640" s="5"/>
      <c r="FL640" s="5"/>
      <c r="FM640" s="5"/>
      <c r="FN640" s="5"/>
      <c r="FO640" s="5"/>
      <c r="FP640" s="5"/>
      <c r="FQ640" s="5"/>
      <c r="FR640" s="5"/>
      <c r="FS640" s="5"/>
      <c r="FT640" s="5"/>
      <c r="FU640" s="5"/>
      <c r="FV640" s="5"/>
      <c r="FW640" s="5"/>
      <c r="FX640" s="5"/>
      <c r="FY640" s="5"/>
      <c r="FZ640" s="5"/>
      <c r="GA640" s="5"/>
      <c r="GB640" s="5"/>
      <c r="GC640" s="5"/>
      <c r="GD640" s="5"/>
      <c r="GE640" s="5"/>
      <c r="GF640" s="5"/>
      <c r="GG640" s="5"/>
      <c r="GH640" s="5"/>
      <c r="GI640" s="5"/>
      <c r="GJ640" s="5"/>
      <c r="GK640" s="5"/>
      <c r="GL640" s="5"/>
      <c r="GM640" s="5"/>
      <c r="GN640" s="5"/>
      <c r="GO640" s="5"/>
      <c r="GP640" s="5"/>
      <c r="GQ640" s="5"/>
      <c r="GR640" s="5"/>
      <c r="GS640" s="5"/>
      <c r="GT640" s="5"/>
      <c r="GU640" s="5"/>
      <c r="GV640" s="5"/>
      <c r="GW640" s="5"/>
      <c r="GX640" s="5"/>
      <c r="GY640" s="5"/>
      <c r="GZ640" s="5"/>
      <c r="HA640" s="5"/>
      <c r="HB640" s="5"/>
      <c r="HC640" s="5"/>
    </row>
    <row r="641" spans="1:211" s="6" customFormat="1" ht="12.75" customHeight="1" x14ac:dyDescent="0.25">
      <c r="A641" s="248"/>
      <c r="B641" s="52" t="s">
        <v>34</v>
      </c>
      <c r="C641" s="40" t="s">
        <v>2</v>
      </c>
      <c r="D641" s="41" t="s">
        <v>0</v>
      </c>
      <c r="E641" s="40" t="s">
        <v>0</v>
      </c>
      <c r="F641" s="40" t="s">
        <v>0</v>
      </c>
      <c r="G641" s="50" t="s">
        <v>0</v>
      </c>
      <c r="H641" s="68" t="s">
        <v>438</v>
      </c>
      <c r="I641" s="66" t="s">
        <v>583</v>
      </c>
      <c r="J641" s="66">
        <v>813</v>
      </c>
      <c r="K641" s="66" t="s">
        <v>0</v>
      </c>
      <c r="L641" s="66" t="s">
        <v>0</v>
      </c>
      <c r="M641" s="66" t="s">
        <v>0</v>
      </c>
      <c r="N641" s="40" t="s">
        <v>0</v>
      </c>
      <c r="O641" s="40" t="s">
        <v>0</v>
      </c>
      <c r="P641" s="40" t="s">
        <v>0</v>
      </c>
      <c r="Q641" s="60">
        <f t="shared" si="74"/>
        <v>15040</v>
      </c>
      <c r="R641" s="60">
        <f t="shared" si="74"/>
        <v>28200</v>
      </c>
      <c r="S641" s="60">
        <f t="shared" si="74"/>
        <v>0</v>
      </c>
      <c r="T641" s="60">
        <f t="shared" si="74"/>
        <v>0</v>
      </c>
      <c r="U641" s="60">
        <f t="shared" si="74"/>
        <v>0</v>
      </c>
      <c r="V641" s="60">
        <f t="shared" si="74"/>
        <v>0</v>
      </c>
      <c r="W641" s="208">
        <f>SUM(K641:V641)</f>
        <v>43240</v>
      </c>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5"/>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s="5"/>
      <c r="FG641" s="5"/>
      <c r="FH641" s="5"/>
      <c r="FI641" s="5"/>
      <c r="FJ641" s="5"/>
      <c r="FK641" s="5"/>
      <c r="FL641" s="5"/>
      <c r="FM641" s="5"/>
      <c r="FN641" s="5"/>
      <c r="FO641" s="5"/>
      <c r="FP641" s="5"/>
      <c r="FQ641" s="5"/>
      <c r="FR641" s="5"/>
      <c r="FS641" s="5"/>
      <c r="FT641" s="5"/>
      <c r="FU641" s="5"/>
      <c r="FV641" s="5"/>
      <c r="FW641" s="5"/>
      <c r="FX641" s="5"/>
      <c r="FY641" s="5"/>
      <c r="FZ641" s="5"/>
      <c r="GA641" s="5"/>
      <c r="GB641" s="5"/>
      <c r="GC641" s="5"/>
      <c r="GD641" s="5"/>
      <c r="GE641" s="5"/>
      <c r="GF641" s="5"/>
      <c r="GG641" s="5"/>
      <c r="GH641" s="5"/>
      <c r="GI641" s="5"/>
      <c r="GJ641" s="5"/>
      <c r="GK641" s="5"/>
      <c r="GL641" s="5"/>
      <c r="GM641" s="5"/>
      <c r="GN641" s="5"/>
      <c r="GO641" s="5"/>
      <c r="GP641" s="5"/>
      <c r="GQ641" s="5"/>
      <c r="GR641" s="5"/>
      <c r="GS641" s="5"/>
      <c r="GT641" s="5"/>
      <c r="GU641" s="5"/>
      <c r="GV641" s="5"/>
      <c r="GW641" s="5"/>
      <c r="GX641" s="5"/>
      <c r="GY641" s="5"/>
      <c r="GZ641" s="5"/>
      <c r="HA641" s="5"/>
      <c r="HB641" s="5"/>
      <c r="HC641" s="5"/>
    </row>
    <row r="642" spans="1:211" s="6" customFormat="1" ht="64.5" customHeight="1" x14ac:dyDescent="0.25">
      <c r="A642" s="61" t="s">
        <v>553</v>
      </c>
      <c r="B642" s="101" t="s">
        <v>597</v>
      </c>
      <c r="C642" s="40" t="s">
        <v>60</v>
      </c>
      <c r="D642" s="41" t="s">
        <v>0</v>
      </c>
      <c r="E642" s="40" t="s">
        <v>33</v>
      </c>
      <c r="F642" s="40" t="s">
        <v>0</v>
      </c>
      <c r="G642" s="40" t="s">
        <v>250</v>
      </c>
      <c r="H642" s="66" t="s">
        <v>0</v>
      </c>
      <c r="I642" s="66" t="s">
        <v>0</v>
      </c>
      <c r="J642" s="66" t="s">
        <v>0</v>
      </c>
      <c r="K642" s="66" t="s">
        <v>0</v>
      </c>
      <c r="L642" s="66" t="s">
        <v>0</v>
      </c>
      <c r="M642" s="66" t="s">
        <v>0</v>
      </c>
      <c r="N642" s="66" t="s">
        <v>0</v>
      </c>
      <c r="O642" s="66" t="s">
        <v>0</v>
      </c>
      <c r="P642" s="66" t="s">
        <v>0</v>
      </c>
      <c r="Q642" s="66">
        <v>16</v>
      </c>
      <c r="R642" s="66">
        <v>30</v>
      </c>
      <c r="S642" s="66" t="s">
        <v>0</v>
      </c>
      <c r="T642" s="66" t="s">
        <v>0</v>
      </c>
      <c r="U642" s="66" t="s">
        <v>0</v>
      </c>
      <c r="V642" s="59" t="s">
        <v>0</v>
      </c>
      <c r="W642" s="202">
        <f>Q642+R642</f>
        <v>46</v>
      </c>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5"/>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s="5"/>
      <c r="FG642" s="5"/>
      <c r="FH642" s="5"/>
      <c r="FI642" s="5"/>
      <c r="FJ642" s="5"/>
      <c r="FK642" s="5"/>
      <c r="FL642" s="5"/>
      <c r="FM642" s="5"/>
      <c r="FN642" s="5"/>
      <c r="FO642" s="5"/>
      <c r="FP642" s="5"/>
      <c r="FQ642" s="5"/>
      <c r="FR642" s="5"/>
      <c r="FS642" s="5"/>
      <c r="FT642" s="5"/>
      <c r="FU642" s="5"/>
      <c r="FV642" s="5"/>
      <c r="FW642" s="5"/>
      <c r="FX642" s="5"/>
      <c r="FY642" s="5"/>
      <c r="FZ642" s="5"/>
      <c r="GA642" s="5"/>
      <c r="GB642" s="5"/>
      <c r="GC642" s="5"/>
      <c r="GD642" s="5"/>
      <c r="GE642" s="5"/>
      <c r="GF642" s="5"/>
      <c r="GG642" s="5"/>
      <c r="GH642" s="5"/>
      <c r="GI642" s="5"/>
      <c r="GJ642" s="5"/>
      <c r="GK642" s="5"/>
      <c r="GL642" s="5"/>
      <c r="GM642" s="5"/>
      <c r="GN642" s="5"/>
      <c r="GO642" s="5"/>
      <c r="GP642" s="5"/>
      <c r="GQ642" s="5"/>
      <c r="GR642" s="5"/>
      <c r="GS642" s="5"/>
      <c r="GT642" s="5"/>
      <c r="GU642" s="5"/>
      <c r="GV642" s="5"/>
      <c r="GW642" s="5"/>
      <c r="GX642" s="5"/>
      <c r="GY642" s="5"/>
      <c r="GZ642" s="5"/>
      <c r="HA642" s="5"/>
      <c r="HB642" s="5"/>
      <c r="HC642" s="5"/>
    </row>
    <row r="643" spans="1:211" s="6" customFormat="1" ht="58.5" customHeight="1" x14ac:dyDescent="0.25">
      <c r="A643" s="246" t="s">
        <v>554</v>
      </c>
      <c r="B643" s="101" t="s">
        <v>598</v>
      </c>
      <c r="C643" s="40" t="s">
        <v>0</v>
      </c>
      <c r="D643" s="41">
        <v>1</v>
      </c>
      <c r="E643" s="40" t="s">
        <v>0</v>
      </c>
      <c r="F643" s="40" t="s">
        <v>0</v>
      </c>
      <c r="G643" s="40" t="s">
        <v>250</v>
      </c>
      <c r="H643" s="66" t="s">
        <v>0</v>
      </c>
      <c r="I643" s="66" t="s">
        <v>0</v>
      </c>
      <c r="J643" s="66" t="s">
        <v>0</v>
      </c>
      <c r="K643" s="66" t="s">
        <v>0</v>
      </c>
      <c r="L643" s="66" t="s">
        <v>0</v>
      </c>
      <c r="M643" s="66" t="s">
        <v>0</v>
      </c>
      <c r="N643" s="40" t="s">
        <v>0</v>
      </c>
      <c r="O643" s="40" t="s">
        <v>0</v>
      </c>
      <c r="P643" s="40" t="s">
        <v>0</v>
      </c>
      <c r="Q643" s="66" t="s">
        <v>0</v>
      </c>
      <c r="R643" s="66" t="s">
        <v>0</v>
      </c>
      <c r="S643" s="66" t="s">
        <v>0</v>
      </c>
      <c r="T643" s="66" t="s">
        <v>0</v>
      </c>
      <c r="U643" s="66" t="s">
        <v>0</v>
      </c>
      <c r="V643" s="59" t="s">
        <v>0</v>
      </c>
      <c r="W643" s="202" t="s">
        <v>0</v>
      </c>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5"/>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s="5"/>
      <c r="FG643" s="5"/>
      <c r="FH643" s="5"/>
      <c r="FI643" s="5"/>
      <c r="FJ643" s="5"/>
      <c r="FK643" s="5"/>
      <c r="FL643" s="5"/>
      <c r="FM643" s="5"/>
      <c r="FN643" s="5"/>
      <c r="FO643" s="5"/>
      <c r="FP643" s="5"/>
      <c r="FQ643" s="5"/>
      <c r="FR643" s="5"/>
      <c r="FS643" s="5"/>
      <c r="FT643" s="5"/>
      <c r="FU643" s="5"/>
      <c r="FV643" s="5"/>
      <c r="FW643" s="5"/>
      <c r="FX643" s="5"/>
      <c r="FY643" s="5"/>
      <c r="FZ643" s="5"/>
      <c r="GA643" s="5"/>
      <c r="GB643" s="5"/>
      <c r="GC643" s="5"/>
      <c r="GD643" s="5"/>
      <c r="GE643" s="5"/>
      <c r="GF643" s="5"/>
      <c r="GG643" s="5"/>
      <c r="GH643" s="5"/>
      <c r="GI643" s="5"/>
      <c r="GJ643" s="5"/>
      <c r="GK643" s="5"/>
      <c r="GL643" s="5"/>
      <c r="GM643" s="5"/>
      <c r="GN643" s="5"/>
      <c r="GO643" s="5"/>
      <c r="GP643" s="5"/>
      <c r="GQ643" s="5"/>
      <c r="GR643" s="5"/>
      <c r="GS643" s="5"/>
      <c r="GT643" s="5"/>
      <c r="GU643" s="5"/>
      <c r="GV643" s="5"/>
      <c r="GW643" s="5"/>
      <c r="GX643" s="5"/>
      <c r="GY643" s="5"/>
      <c r="GZ643" s="5"/>
      <c r="HA643" s="5"/>
      <c r="HB643" s="5"/>
      <c r="HC643" s="5"/>
    </row>
    <row r="644" spans="1:211" s="6" customFormat="1" ht="30" customHeight="1" x14ac:dyDescent="0.25">
      <c r="A644" s="247"/>
      <c r="B644" s="52" t="s">
        <v>177</v>
      </c>
      <c r="C644" s="40" t="s">
        <v>2</v>
      </c>
      <c r="D644" s="41" t="s">
        <v>0</v>
      </c>
      <c r="E644" s="40" t="s">
        <v>0</v>
      </c>
      <c r="F644" s="40" t="s">
        <v>733</v>
      </c>
      <c r="G644" s="40" t="s">
        <v>0</v>
      </c>
      <c r="H644" s="68" t="s">
        <v>438</v>
      </c>
      <c r="I644" s="66" t="s">
        <v>583</v>
      </c>
      <c r="J644" s="66" t="s">
        <v>0</v>
      </c>
      <c r="K644" s="66" t="s">
        <v>0</v>
      </c>
      <c r="L644" s="66" t="s">
        <v>0</v>
      </c>
      <c r="M644" s="66" t="s">
        <v>0</v>
      </c>
      <c r="N644" s="40" t="s">
        <v>0</v>
      </c>
      <c r="O644" s="40" t="s">
        <v>0</v>
      </c>
      <c r="P644" s="40" t="s">
        <v>0</v>
      </c>
      <c r="Q644" s="60">
        <f t="shared" ref="Q644:V644" si="75">Q646+Q647</f>
        <v>16000</v>
      </c>
      <c r="R644" s="60">
        <f t="shared" si="75"/>
        <v>30000</v>
      </c>
      <c r="S644" s="60">
        <f t="shared" si="75"/>
        <v>0</v>
      </c>
      <c r="T644" s="60">
        <f t="shared" si="75"/>
        <v>0</v>
      </c>
      <c r="U644" s="60">
        <f t="shared" si="75"/>
        <v>0</v>
      </c>
      <c r="V644" s="60">
        <f t="shared" si="75"/>
        <v>0</v>
      </c>
      <c r="W644" s="199">
        <f>W646+W647+W645</f>
        <v>46000</v>
      </c>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5"/>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s="5"/>
      <c r="FG644" s="5"/>
      <c r="FH644" s="5"/>
      <c r="FI644" s="5"/>
      <c r="FJ644" s="5"/>
      <c r="FK644" s="5"/>
      <c r="FL644" s="5"/>
      <c r="FM644" s="5"/>
      <c r="FN644" s="5"/>
      <c r="FO644" s="5"/>
      <c r="FP644" s="5"/>
      <c r="FQ644" s="5"/>
      <c r="FR644" s="5"/>
      <c r="FS644" s="5"/>
      <c r="FT644" s="5"/>
      <c r="FU644" s="5"/>
      <c r="FV644" s="5"/>
      <c r="FW644" s="5"/>
      <c r="FX644" s="5"/>
      <c r="FY644" s="5"/>
      <c r="FZ644" s="5"/>
      <c r="GA644" s="5"/>
      <c r="GB644" s="5"/>
      <c r="GC644" s="5"/>
      <c r="GD644" s="5"/>
      <c r="GE644" s="5"/>
      <c r="GF644" s="5"/>
      <c r="GG644" s="5"/>
      <c r="GH644" s="5"/>
      <c r="GI644" s="5"/>
      <c r="GJ644" s="5"/>
      <c r="GK644" s="5"/>
      <c r="GL644" s="5"/>
      <c r="GM644" s="5"/>
      <c r="GN644" s="5"/>
      <c r="GO644" s="5"/>
      <c r="GP644" s="5"/>
      <c r="GQ644" s="5"/>
      <c r="GR644" s="5"/>
      <c r="GS644" s="5"/>
      <c r="GT644" s="5"/>
      <c r="GU644" s="5"/>
      <c r="GV644" s="5"/>
      <c r="GW644" s="5"/>
      <c r="GX644" s="5"/>
      <c r="GY644" s="5"/>
      <c r="GZ644" s="5"/>
      <c r="HA644" s="5"/>
      <c r="HB644" s="5"/>
      <c r="HC644" s="5"/>
    </row>
    <row r="645" spans="1:211" s="6" customFormat="1" ht="15" customHeight="1" x14ac:dyDescent="0.25">
      <c r="A645" s="247"/>
      <c r="B645" s="52" t="s">
        <v>29</v>
      </c>
      <c r="C645" s="40" t="s">
        <v>2</v>
      </c>
      <c r="D645" s="41" t="s">
        <v>0</v>
      </c>
      <c r="E645" s="40" t="s">
        <v>0</v>
      </c>
      <c r="F645" s="40" t="s">
        <v>0</v>
      </c>
      <c r="G645" s="40" t="s">
        <v>0</v>
      </c>
      <c r="H645" s="68" t="s">
        <v>438</v>
      </c>
      <c r="I645" s="66" t="s">
        <v>583</v>
      </c>
      <c r="J645" s="66">
        <v>811</v>
      </c>
      <c r="K645" s="66" t="s">
        <v>0</v>
      </c>
      <c r="L645" s="66" t="s">
        <v>0</v>
      </c>
      <c r="M645" s="66" t="s">
        <v>0</v>
      </c>
      <c r="N645" s="40" t="s">
        <v>0</v>
      </c>
      <c r="O645" s="40" t="s">
        <v>0</v>
      </c>
      <c r="P645" s="40" t="s">
        <v>0</v>
      </c>
      <c r="Q645" s="60">
        <v>0</v>
      </c>
      <c r="R645" s="60">
        <v>0</v>
      </c>
      <c r="S645" s="103">
        <v>0</v>
      </c>
      <c r="T645" s="103">
        <v>0</v>
      </c>
      <c r="U645" s="40">
        <v>0</v>
      </c>
      <c r="V645" s="40">
        <v>0</v>
      </c>
      <c r="W645" s="199">
        <f>Q645+R645+S645+T645</f>
        <v>0</v>
      </c>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5"/>
      <c r="EE645" s="5"/>
      <c r="EF645" s="5"/>
      <c r="EG645" s="5"/>
      <c r="EH645" s="5"/>
      <c r="EI645" s="5"/>
      <c r="EJ645" s="5"/>
      <c r="EK645" s="5"/>
      <c r="EL645" s="5"/>
      <c r="EM645" s="5"/>
      <c r="EN645" s="5"/>
      <c r="EO645" s="5"/>
      <c r="EP645" s="5"/>
      <c r="EQ645" s="5"/>
      <c r="ER645" s="5"/>
      <c r="ES645" s="5"/>
      <c r="ET645" s="5"/>
      <c r="EU645" s="5"/>
      <c r="EV645" s="5"/>
      <c r="EW645" s="5"/>
      <c r="EX645" s="5"/>
      <c r="EY645" s="5"/>
      <c r="EZ645" s="5"/>
      <c r="FA645" s="5"/>
      <c r="FB645" s="5"/>
      <c r="FC645" s="5"/>
      <c r="FD645" s="5"/>
      <c r="FE645" s="5"/>
      <c r="FF645" s="5"/>
      <c r="FG645" s="5"/>
      <c r="FH645" s="5"/>
      <c r="FI645" s="5"/>
      <c r="FJ645" s="5"/>
      <c r="FK645" s="5"/>
      <c r="FL645" s="5"/>
      <c r="FM645" s="5"/>
      <c r="FN645" s="5"/>
      <c r="FO645" s="5"/>
      <c r="FP645" s="5"/>
      <c r="FQ645" s="5"/>
      <c r="FR645" s="5"/>
      <c r="FS645" s="5"/>
      <c r="FT645" s="5"/>
      <c r="FU645" s="5"/>
      <c r="FV645" s="5"/>
      <c r="FW645" s="5"/>
      <c r="FX645" s="5"/>
      <c r="FY645" s="5"/>
      <c r="FZ645" s="5"/>
      <c r="GA645" s="5"/>
      <c r="GB645" s="5"/>
      <c r="GC645" s="5"/>
      <c r="GD645" s="5"/>
      <c r="GE645" s="5"/>
      <c r="GF645" s="5"/>
      <c r="GG645" s="5"/>
      <c r="GH645" s="5"/>
      <c r="GI645" s="5"/>
      <c r="GJ645" s="5"/>
      <c r="GK645" s="5"/>
      <c r="GL645" s="5"/>
      <c r="GM645" s="5"/>
      <c r="GN645" s="5"/>
      <c r="GO645" s="5"/>
      <c r="GP645" s="5"/>
      <c r="GQ645" s="5"/>
      <c r="GR645" s="5"/>
      <c r="GS645" s="5"/>
      <c r="GT645" s="5"/>
      <c r="GU645" s="5"/>
      <c r="GV645" s="5"/>
      <c r="GW645" s="5"/>
      <c r="GX645" s="5"/>
      <c r="GY645" s="5"/>
      <c r="GZ645" s="5"/>
      <c r="HA645" s="5"/>
      <c r="HB645" s="5"/>
      <c r="HC645" s="5"/>
    </row>
    <row r="646" spans="1:211" s="6" customFormat="1" ht="12.75" customHeight="1" x14ac:dyDescent="0.25">
      <c r="A646" s="247"/>
      <c r="B646" s="52" t="s">
        <v>29</v>
      </c>
      <c r="C646" s="40" t="s">
        <v>2</v>
      </c>
      <c r="D646" s="41" t="s">
        <v>0</v>
      </c>
      <c r="E646" s="40" t="s">
        <v>0</v>
      </c>
      <c r="F646" s="40" t="s">
        <v>0</v>
      </c>
      <c r="G646" s="40" t="s">
        <v>0</v>
      </c>
      <c r="H646" s="68" t="s">
        <v>438</v>
      </c>
      <c r="I646" s="66" t="s">
        <v>583</v>
      </c>
      <c r="J646" s="66">
        <v>813</v>
      </c>
      <c r="K646" s="66" t="s">
        <v>0</v>
      </c>
      <c r="L646" s="66" t="s">
        <v>0</v>
      </c>
      <c r="M646" s="66" t="s">
        <v>0</v>
      </c>
      <c r="N646" s="40" t="s">
        <v>0</v>
      </c>
      <c r="O646" s="40" t="s">
        <v>0</v>
      </c>
      <c r="P646" s="40" t="s">
        <v>0</v>
      </c>
      <c r="Q646" s="60">
        <v>960</v>
      </c>
      <c r="R646" s="60">
        <v>1800</v>
      </c>
      <c r="S646" s="40">
        <v>0</v>
      </c>
      <c r="T646" s="66">
        <v>0</v>
      </c>
      <c r="U646" s="66">
        <v>0</v>
      </c>
      <c r="V646" s="66">
        <v>0</v>
      </c>
      <c r="W646" s="199">
        <f>Q646+R646+S646+T646+U646</f>
        <v>2760</v>
      </c>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c r="DS646" s="5"/>
      <c r="DT646" s="5"/>
      <c r="DU646" s="5"/>
      <c r="DV646" s="5"/>
      <c r="DW646" s="5"/>
      <c r="DX646" s="5"/>
      <c r="DY646" s="5"/>
      <c r="DZ646" s="5"/>
      <c r="EA646" s="5"/>
      <c r="EB646" s="5"/>
      <c r="EC646" s="5"/>
      <c r="ED646" s="5"/>
      <c r="EE646" s="5"/>
      <c r="EF646" s="5"/>
      <c r="EG646" s="5"/>
      <c r="EH646" s="5"/>
      <c r="EI646" s="5"/>
      <c r="EJ646" s="5"/>
      <c r="EK646" s="5"/>
      <c r="EL646" s="5"/>
      <c r="EM646" s="5"/>
      <c r="EN646" s="5"/>
      <c r="EO646" s="5"/>
      <c r="EP646" s="5"/>
      <c r="EQ646" s="5"/>
      <c r="ER646" s="5"/>
      <c r="ES646" s="5"/>
      <c r="ET646" s="5"/>
      <c r="EU646" s="5"/>
      <c r="EV646" s="5"/>
      <c r="EW646" s="5"/>
      <c r="EX646" s="5"/>
      <c r="EY646" s="5"/>
      <c r="EZ646" s="5"/>
      <c r="FA646" s="5"/>
      <c r="FB646" s="5"/>
      <c r="FC646" s="5"/>
      <c r="FD646" s="5"/>
      <c r="FE646" s="5"/>
      <c r="FF646" s="5"/>
      <c r="FG646" s="5"/>
      <c r="FH646" s="5"/>
      <c r="FI646" s="5"/>
      <c r="FJ646" s="5"/>
      <c r="FK646" s="5"/>
      <c r="FL646" s="5"/>
      <c r="FM646" s="5"/>
      <c r="FN646" s="5"/>
      <c r="FO646" s="5"/>
      <c r="FP646" s="5"/>
      <c r="FQ646" s="5"/>
      <c r="FR646" s="5"/>
      <c r="FS646" s="5"/>
      <c r="FT646" s="5"/>
      <c r="FU646" s="5"/>
      <c r="FV646" s="5"/>
      <c r="FW646" s="5"/>
      <c r="FX646" s="5"/>
      <c r="FY646" s="5"/>
      <c r="FZ646" s="5"/>
      <c r="GA646" s="5"/>
      <c r="GB646" s="5"/>
      <c r="GC646" s="5"/>
      <c r="GD646" s="5"/>
      <c r="GE646" s="5"/>
      <c r="GF646" s="5"/>
      <c r="GG646" s="5"/>
      <c r="GH646" s="5"/>
      <c r="GI646" s="5"/>
      <c r="GJ646" s="5"/>
      <c r="GK646" s="5"/>
      <c r="GL646" s="5"/>
      <c r="GM646" s="5"/>
      <c r="GN646" s="5"/>
      <c r="GO646" s="5"/>
      <c r="GP646" s="5"/>
      <c r="GQ646" s="5"/>
      <c r="GR646" s="5"/>
      <c r="GS646" s="5"/>
      <c r="GT646" s="5"/>
      <c r="GU646" s="5"/>
      <c r="GV646" s="5"/>
      <c r="GW646" s="5"/>
      <c r="GX646" s="5"/>
      <c r="GY646" s="5"/>
      <c r="GZ646" s="5"/>
      <c r="HA646" s="5"/>
      <c r="HB646" s="5"/>
      <c r="HC646" s="5"/>
    </row>
    <row r="647" spans="1:211" s="6" customFormat="1" ht="15" customHeight="1" x14ac:dyDescent="0.25">
      <c r="A647" s="248"/>
      <c r="B647" s="52" t="s">
        <v>34</v>
      </c>
      <c r="C647" s="40" t="s">
        <v>2</v>
      </c>
      <c r="D647" s="41" t="s">
        <v>0</v>
      </c>
      <c r="E647" s="40" t="s">
        <v>0</v>
      </c>
      <c r="F647" s="40" t="s">
        <v>0</v>
      </c>
      <c r="G647" s="40" t="s">
        <v>0</v>
      </c>
      <c r="H647" s="68" t="s">
        <v>438</v>
      </c>
      <c r="I647" s="66" t="s">
        <v>583</v>
      </c>
      <c r="J647" s="66">
        <v>813</v>
      </c>
      <c r="K647" s="66" t="s">
        <v>0</v>
      </c>
      <c r="L647" s="66" t="s">
        <v>0</v>
      </c>
      <c r="M647" s="66" t="s">
        <v>0</v>
      </c>
      <c r="N647" s="40" t="s">
        <v>0</v>
      </c>
      <c r="O647" s="40" t="s">
        <v>0</v>
      </c>
      <c r="P647" s="40" t="s">
        <v>0</v>
      </c>
      <c r="Q647" s="60">
        <v>15040</v>
      </c>
      <c r="R647" s="60">
        <v>28200</v>
      </c>
      <c r="S647" s="60">
        <v>0</v>
      </c>
      <c r="T647" s="58">
        <v>0</v>
      </c>
      <c r="U647" s="66">
        <v>0</v>
      </c>
      <c r="V647" s="59">
        <v>0</v>
      </c>
      <c r="W647" s="199">
        <f>Q647+R647+S647+T647+U647</f>
        <v>43240</v>
      </c>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c r="DS647" s="5"/>
      <c r="DT647" s="5"/>
      <c r="DU647" s="5"/>
      <c r="DV647" s="5"/>
      <c r="DW647" s="5"/>
      <c r="DX647" s="5"/>
      <c r="DY647" s="5"/>
      <c r="DZ647" s="5"/>
      <c r="EA647" s="5"/>
      <c r="EB647" s="5"/>
      <c r="EC647" s="5"/>
      <c r="ED647" s="5"/>
      <c r="EE647" s="5"/>
      <c r="EF647" s="5"/>
      <c r="EG647" s="5"/>
      <c r="EH647" s="5"/>
      <c r="EI647" s="5"/>
      <c r="EJ647" s="5"/>
      <c r="EK647" s="5"/>
      <c r="EL647" s="5"/>
      <c r="EM647" s="5"/>
      <c r="EN647" s="5"/>
      <c r="EO647" s="5"/>
      <c r="EP647" s="5"/>
      <c r="EQ647" s="5"/>
      <c r="ER647" s="5"/>
      <c r="ES647" s="5"/>
      <c r="ET647" s="5"/>
      <c r="EU647" s="5"/>
      <c r="EV647" s="5"/>
      <c r="EW647" s="5"/>
      <c r="EX647" s="5"/>
      <c r="EY647" s="5"/>
      <c r="EZ647" s="5"/>
      <c r="FA647" s="5"/>
      <c r="FB647" s="5"/>
      <c r="FC647" s="5"/>
      <c r="FD647" s="5"/>
      <c r="FE647" s="5"/>
      <c r="FF647" s="5"/>
      <c r="FG647" s="5"/>
      <c r="FH647" s="5"/>
      <c r="FI647" s="5"/>
      <c r="FJ647" s="5"/>
      <c r="FK647" s="5"/>
      <c r="FL647" s="5"/>
      <c r="FM647" s="5"/>
      <c r="FN647" s="5"/>
      <c r="FO647" s="5"/>
      <c r="FP647" s="5"/>
      <c r="FQ647" s="5"/>
      <c r="FR647" s="5"/>
      <c r="FS647" s="5"/>
      <c r="FT647" s="5"/>
      <c r="FU647" s="5"/>
      <c r="FV647" s="5"/>
      <c r="FW647" s="5"/>
      <c r="FX647" s="5"/>
      <c r="FY647" s="5"/>
      <c r="FZ647" s="5"/>
      <c r="GA647" s="5"/>
      <c r="GB647" s="5"/>
      <c r="GC647" s="5"/>
      <c r="GD647" s="5"/>
      <c r="GE647" s="5"/>
      <c r="GF647" s="5"/>
      <c r="GG647" s="5"/>
      <c r="GH647" s="5"/>
      <c r="GI647" s="5"/>
      <c r="GJ647" s="5"/>
      <c r="GK647" s="5"/>
      <c r="GL647" s="5"/>
      <c r="GM647" s="5"/>
      <c r="GN647" s="5"/>
      <c r="GO647" s="5"/>
      <c r="GP647" s="5"/>
      <c r="GQ647" s="5"/>
      <c r="GR647" s="5"/>
      <c r="GS647" s="5"/>
      <c r="GT647" s="5"/>
      <c r="GU647" s="5"/>
      <c r="GV647" s="5"/>
      <c r="GW647" s="5"/>
      <c r="GX647" s="5"/>
      <c r="GY647" s="5"/>
      <c r="GZ647" s="5"/>
      <c r="HA647" s="5"/>
      <c r="HB647" s="5"/>
      <c r="HC647" s="5"/>
    </row>
    <row r="648" spans="1:211" s="6" customFormat="1" ht="68.25" customHeight="1" x14ac:dyDescent="0.25">
      <c r="A648" s="123" t="s">
        <v>555</v>
      </c>
      <c r="B648" s="101" t="s">
        <v>646</v>
      </c>
      <c r="C648" s="40" t="s">
        <v>2</v>
      </c>
      <c r="D648" s="41" t="s">
        <v>0</v>
      </c>
      <c r="E648" s="40" t="s">
        <v>33</v>
      </c>
      <c r="F648" s="40" t="s">
        <v>0</v>
      </c>
      <c r="G648" s="40" t="s">
        <v>250</v>
      </c>
      <c r="H648" s="66" t="s">
        <v>0</v>
      </c>
      <c r="I648" s="66" t="s">
        <v>0</v>
      </c>
      <c r="J648" s="66" t="s">
        <v>0</v>
      </c>
      <c r="K648" s="66" t="s">
        <v>0</v>
      </c>
      <c r="L648" s="66" t="s">
        <v>0</v>
      </c>
      <c r="M648" s="66" t="s">
        <v>0</v>
      </c>
      <c r="N648" s="66" t="s">
        <v>0</v>
      </c>
      <c r="O648" s="66" t="s">
        <v>0</v>
      </c>
      <c r="P648" s="66" t="s">
        <v>0</v>
      </c>
      <c r="Q648" s="40" t="s">
        <v>0</v>
      </c>
      <c r="R648" s="60" t="s">
        <v>0</v>
      </c>
      <c r="S648" s="40" t="s">
        <v>0</v>
      </c>
      <c r="T648" s="66" t="s">
        <v>0</v>
      </c>
      <c r="U648" s="66" t="s">
        <v>0</v>
      </c>
      <c r="V648" s="59" t="s">
        <v>0</v>
      </c>
      <c r="W648" s="202" t="s">
        <v>0</v>
      </c>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c r="DX648" s="5"/>
      <c r="DY648" s="5"/>
      <c r="DZ648" s="5"/>
      <c r="EA648" s="5"/>
      <c r="EB648" s="5"/>
      <c r="EC648" s="5"/>
      <c r="ED648" s="5"/>
      <c r="EE648" s="5"/>
      <c r="EF648" s="5"/>
      <c r="EG648" s="5"/>
      <c r="EH648" s="5"/>
      <c r="EI648" s="5"/>
      <c r="EJ648" s="5"/>
      <c r="EK648" s="5"/>
      <c r="EL648" s="5"/>
      <c r="EM648" s="5"/>
      <c r="EN648" s="5"/>
      <c r="EO648" s="5"/>
      <c r="EP648" s="5"/>
      <c r="EQ648" s="5"/>
      <c r="ER648" s="5"/>
      <c r="ES648" s="5"/>
      <c r="ET648" s="5"/>
      <c r="EU648" s="5"/>
      <c r="EV648" s="5"/>
      <c r="EW648" s="5"/>
      <c r="EX648" s="5"/>
      <c r="EY648" s="5"/>
      <c r="EZ648" s="5"/>
      <c r="FA648" s="5"/>
      <c r="FB648" s="5"/>
      <c r="FC648" s="5"/>
      <c r="FD648" s="5"/>
      <c r="FE648" s="5"/>
      <c r="FF648" s="5"/>
      <c r="FG648" s="5"/>
      <c r="FH648" s="5"/>
      <c r="FI648" s="5"/>
      <c r="FJ648" s="5"/>
      <c r="FK648" s="5"/>
      <c r="FL648" s="5"/>
      <c r="FM648" s="5"/>
      <c r="FN648" s="5"/>
      <c r="FO648" s="5"/>
      <c r="FP648" s="5"/>
      <c r="FQ648" s="5"/>
      <c r="FR648" s="5"/>
      <c r="FS648" s="5"/>
      <c r="FT648" s="5"/>
      <c r="FU648" s="5"/>
      <c r="FV648" s="5"/>
      <c r="FW648" s="5"/>
      <c r="FX648" s="5"/>
      <c r="FY648" s="5"/>
      <c r="FZ648" s="5"/>
      <c r="GA648" s="5"/>
      <c r="GB648" s="5"/>
      <c r="GC648" s="5"/>
      <c r="GD648" s="5"/>
      <c r="GE648" s="5"/>
      <c r="GF648" s="5"/>
      <c r="GG648" s="5"/>
      <c r="GH648" s="5"/>
      <c r="GI648" s="5"/>
      <c r="GJ648" s="5"/>
      <c r="GK648" s="5"/>
      <c r="GL648" s="5"/>
      <c r="GM648" s="5"/>
      <c r="GN648" s="5"/>
      <c r="GO648" s="5"/>
      <c r="GP648" s="5"/>
      <c r="GQ648" s="5"/>
      <c r="GR648" s="5"/>
      <c r="GS648" s="5"/>
      <c r="GT648" s="5"/>
      <c r="GU648" s="5"/>
      <c r="GV648" s="5"/>
      <c r="GW648" s="5"/>
      <c r="GX648" s="5"/>
      <c r="GY648" s="5"/>
      <c r="GZ648" s="5"/>
      <c r="HA648" s="5"/>
      <c r="HB648" s="5"/>
      <c r="HC648" s="5"/>
    </row>
    <row r="649" spans="1:211" s="6" customFormat="1" ht="42.75" customHeight="1" x14ac:dyDescent="0.25">
      <c r="A649" s="112"/>
      <c r="B649" s="120" t="s">
        <v>741</v>
      </c>
      <c r="C649" s="50" t="s">
        <v>0</v>
      </c>
      <c r="D649" s="50" t="s">
        <v>0</v>
      </c>
      <c r="E649" s="50" t="s">
        <v>0</v>
      </c>
      <c r="F649" s="50" t="s">
        <v>0</v>
      </c>
      <c r="G649" s="50" t="s">
        <v>0</v>
      </c>
      <c r="H649" s="50" t="s">
        <v>0</v>
      </c>
      <c r="I649" s="50" t="s">
        <v>0</v>
      </c>
      <c r="J649" s="50" t="s">
        <v>0</v>
      </c>
      <c r="K649" s="50" t="s">
        <v>0</v>
      </c>
      <c r="L649" s="50" t="s">
        <v>0</v>
      </c>
      <c r="M649" s="50" t="s">
        <v>0</v>
      </c>
      <c r="N649" s="50" t="s">
        <v>0</v>
      </c>
      <c r="O649" s="50" t="s">
        <v>0</v>
      </c>
      <c r="P649" s="50" t="s">
        <v>0</v>
      </c>
      <c r="Q649" s="50" t="s">
        <v>0</v>
      </c>
      <c r="R649" s="50" t="s">
        <v>0</v>
      </c>
      <c r="S649" s="50" t="s">
        <v>0</v>
      </c>
      <c r="T649" s="50" t="s">
        <v>0</v>
      </c>
      <c r="U649" s="50" t="s">
        <v>0</v>
      </c>
      <c r="V649" s="50" t="s">
        <v>0</v>
      </c>
      <c r="W649" s="170" t="s">
        <v>0</v>
      </c>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5"/>
      <c r="EE649" s="5"/>
      <c r="EF649" s="5"/>
      <c r="EG649" s="5"/>
      <c r="EH649" s="5"/>
      <c r="EI649" s="5"/>
      <c r="EJ649" s="5"/>
      <c r="EK649" s="5"/>
      <c r="EL649" s="5"/>
      <c r="EM649" s="5"/>
      <c r="EN649" s="5"/>
      <c r="EO649" s="5"/>
      <c r="EP649" s="5"/>
      <c r="EQ649" s="5"/>
      <c r="ER649" s="5"/>
      <c r="ES649" s="5"/>
      <c r="ET649" s="5"/>
      <c r="EU649" s="5"/>
      <c r="EV649" s="5"/>
      <c r="EW649" s="5"/>
      <c r="EX649" s="5"/>
      <c r="EY649" s="5"/>
      <c r="EZ649" s="5"/>
      <c r="FA649" s="5"/>
      <c r="FB649" s="5"/>
      <c r="FC649" s="5"/>
      <c r="FD649" s="5"/>
      <c r="FE649" s="5"/>
      <c r="FF649" s="5"/>
      <c r="FG649" s="5"/>
      <c r="FH649" s="5"/>
      <c r="FI649" s="5"/>
      <c r="FJ649" s="5"/>
      <c r="FK649" s="5"/>
      <c r="FL649" s="5"/>
      <c r="FM649" s="5"/>
      <c r="FN649" s="5"/>
      <c r="FO649" s="5"/>
      <c r="FP649" s="5"/>
      <c r="FQ649" s="5"/>
      <c r="FR649" s="5"/>
      <c r="FS649" s="5"/>
      <c r="FT649" s="5"/>
      <c r="FU649" s="5"/>
      <c r="FV649" s="5"/>
      <c r="FW649" s="5"/>
      <c r="FX649" s="5"/>
      <c r="FY649" s="5"/>
      <c r="FZ649" s="5"/>
      <c r="GA649" s="5"/>
      <c r="GB649" s="5"/>
      <c r="GC649" s="5"/>
      <c r="GD649" s="5"/>
      <c r="GE649" s="5"/>
      <c r="GF649" s="5"/>
      <c r="GG649" s="5"/>
      <c r="GH649" s="5"/>
      <c r="GI649" s="5"/>
      <c r="GJ649" s="5"/>
      <c r="GK649" s="5"/>
      <c r="GL649" s="5"/>
      <c r="GM649" s="5"/>
      <c r="GN649" s="5"/>
      <c r="GO649" s="5"/>
      <c r="GP649" s="5"/>
      <c r="GQ649" s="5"/>
      <c r="GR649" s="5"/>
      <c r="GS649" s="5"/>
      <c r="GT649" s="5"/>
      <c r="GU649" s="5"/>
      <c r="GV649" s="5"/>
      <c r="GW649" s="5"/>
      <c r="GX649" s="5"/>
      <c r="GY649" s="5"/>
      <c r="GZ649" s="5"/>
      <c r="HA649" s="5"/>
      <c r="HB649" s="5"/>
      <c r="HC649" s="5"/>
    </row>
    <row r="650" spans="1:211" s="6" customFormat="1" ht="63" customHeight="1" x14ac:dyDescent="0.25">
      <c r="A650" s="246" t="s">
        <v>685</v>
      </c>
      <c r="B650" s="39" t="s">
        <v>686</v>
      </c>
      <c r="C650" s="40" t="s">
        <v>0</v>
      </c>
      <c r="D650" s="41">
        <v>1</v>
      </c>
      <c r="E650" s="40" t="s">
        <v>0</v>
      </c>
      <c r="F650" s="40" t="s">
        <v>754</v>
      </c>
      <c r="G650" s="40" t="s">
        <v>250</v>
      </c>
      <c r="H650" s="53" t="s">
        <v>0</v>
      </c>
      <c r="I650" s="53" t="s">
        <v>0</v>
      </c>
      <c r="J650" s="53" t="s">
        <v>0</v>
      </c>
      <c r="K650" s="53" t="s">
        <v>0</v>
      </c>
      <c r="L650" s="53" t="s">
        <v>0</v>
      </c>
      <c r="M650" s="53" t="s">
        <v>0</v>
      </c>
      <c r="N650" s="53" t="s">
        <v>0</v>
      </c>
      <c r="O650" s="53" t="s">
        <v>0</v>
      </c>
      <c r="P650" s="53" t="s">
        <v>0</v>
      </c>
      <c r="Q650" s="53" t="s">
        <v>0</v>
      </c>
      <c r="R650" s="53" t="s">
        <v>0</v>
      </c>
      <c r="S650" s="53" t="s">
        <v>0</v>
      </c>
      <c r="T650" s="53" t="s">
        <v>0</v>
      </c>
      <c r="U650" s="53" t="s">
        <v>0</v>
      </c>
      <c r="V650" s="59" t="s">
        <v>0</v>
      </c>
      <c r="W650" s="172" t="s">
        <v>0</v>
      </c>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c r="DS650" s="5"/>
      <c r="DT650" s="5"/>
      <c r="DU650" s="5"/>
      <c r="DV650" s="5"/>
      <c r="DW650" s="5"/>
      <c r="DX650" s="5"/>
      <c r="DY650" s="5"/>
      <c r="DZ650" s="5"/>
      <c r="EA650" s="5"/>
      <c r="EB650" s="5"/>
      <c r="EC650" s="5"/>
      <c r="ED650" s="5"/>
      <c r="EE650" s="5"/>
      <c r="EF650" s="5"/>
      <c r="EG650" s="5"/>
      <c r="EH650" s="5"/>
      <c r="EI650" s="5"/>
      <c r="EJ650" s="5"/>
      <c r="EK650" s="5"/>
      <c r="EL650" s="5"/>
      <c r="EM650" s="5"/>
      <c r="EN650" s="5"/>
      <c r="EO650" s="5"/>
      <c r="EP650" s="5"/>
      <c r="EQ650" s="5"/>
      <c r="ER650" s="5"/>
      <c r="ES650" s="5"/>
      <c r="ET650" s="5"/>
      <c r="EU650" s="5"/>
      <c r="EV650" s="5"/>
      <c r="EW650" s="5"/>
      <c r="EX650" s="5"/>
      <c r="EY650" s="5"/>
      <c r="EZ650" s="5"/>
      <c r="FA650" s="5"/>
      <c r="FB650" s="5"/>
      <c r="FC650" s="5"/>
      <c r="FD650" s="5"/>
      <c r="FE650" s="5"/>
      <c r="FF650" s="5"/>
      <c r="FG650" s="5"/>
      <c r="FH650" s="5"/>
      <c r="FI650" s="5"/>
      <c r="FJ650" s="5"/>
      <c r="FK650" s="5"/>
      <c r="FL650" s="5"/>
      <c r="FM650" s="5"/>
      <c r="FN650" s="5"/>
      <c r="FO650" s="5"/>
      <c r="FP650" s="5"/>
      <c r="FQ650" s="5"/>
      <c r="FR650" s="5"/>
      <c r="FS650" s="5"/>
      <c r="FT650" s="5"/>
      <c r="FU650" s="5"/>
      <c r="FV650" s="5"/>
      <c r="FW650" s="5"/>
      <c r="FX650" s="5"/>
      <c r="FY650" s="5"/>
      <c r="FZ650" s="5"/>
      <c r="GA650" s="5"/>
      <c r="GB650" s="5"/>
      <c r="GC650" s="5"/>
      <c r="GD650" s="5"/>
      <c r="GE650" s="5"/>
      <c r="GF650" s="5"/>
      <c r="GG650" s="5"/>
      <c r="GH650" s="5"/>
      <c r="GI650" s="5"/>
      <c r="GJ650" s="5"/>
      <c r="GK650" s="5"/>
      <c r="GL650" s="5"/>
      <c r="GM650" s="5"/>
      <c r="GN650" s="5"/>
      <c r="GO650" s="5"/>
      <c r="GP650" s="5"/>
      <c r="GQ650" s="5"/>
      <c r="GR650" s="5"/>
      <c r="GS650" s="5"/>
      <c r="GT650" s="5"/>
      <c r="GU650" s="5"/>
      <c r="GV650" s="5"/>
      <c r="GW650" s="5"/>
      <c r="GX650" s="5"/>
      <c r="GY650" s="5"/>
      <c r="GZ650" s="5"/>
      <c r="HA650" s="5"/>
      <c r="HB650" s="5"/>
      <c r="HC650" s="5"/>
    </row>
    <row r="651" spans="1:211" s="6" customFormat="1" ht="15.75" customHeight="1" x14ac:dyDescent="0.25">
      <c r="A651" s="247"/>
      <c r="B651" s="83" t="s">
        <v>437</v>
      </c>
      <c r="C651" s="53" t="s">
        <v>2</v>
      </c>
      <c r="D651" s="41" t="s">
        <v>0</v>
      </c>
      <c r="E651" s="40" t="s">
        <v>0</v>
      </c>
      <c r="F651" s="40" t="s">
        <v>0</v>
      </c>
      <c r="G651" s="40" t="s">
        <v>0</v>
      </c>
      <c r="H651" s="40" t="s">
        <v>0</v>
      </c>
      <c r="I651" s="40" t="s">
        <v>0</v>
      </c>
      <c r="J651" s="40" t="s">
        <v>0</v>
      </c>
      <c r="K651" s="53" t="s">
        <v>0</v>
      </c>
      <c r="L651" s="53" t="s">
        <v>0</v>
      </c>
      <c r="M651" s="53" t="s">
        <v>0</v>
      </c>
      <c r="N651" s="53" t="s">
        <v>0</v>
      </c>
      <c r="O651" s="53" t="s">
        <v>0</v>
      </c>
      <c r="P651" s="53" t="s">
        <v>0</v>
      </c>
      <c r="Q651" s="53" t="s">
        <v>0</v>
      </c>
      <c r="R651" s="111">
        <v>0</v>
      </c>
      <c r="S651" s="111">
        <f>S652+S653</f>
        <v>480</v>
      </c>
      <c r="T651" s="111">
        <f>T652+T653</f>
        <v>500</v>
      </c>
      <c r="U651" s="111">
        <f>U652+U653</f>
        <v>520</v>
      </c>
      <c r="V651" s="111">
        <f>V652+V653</f>
        <v>520</v>
      </c>
      <c r="W651" s="208">
        <f>SUM(R651:V651)</f>
        <v>2020</v>
      </c>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c r="DH651" s="5"/>
      <c r="DI651" s="5"/>
      <c r="DJ651" s="5"/>
      <c r="DK651" s="5"/>
      <c r="DL651" s="5"/>
      <c r="DM651" s="5"/>
      <c r="DN651" s="5"/>
      <c r="DO651" s="5"/>
      <c r="DP651" s="5"/>
      <c r="DQ651" s="5"/>
      <c r="DR651" s="5"/>
      <c r="DS651" s="5"/>
      <c r="DT651" s="5"/>
      <c r="DU651" s="5"/>
      <c r="DV651" s="5"/>
      <c r="DW651" s="5"/>
      <c r="DX651" s="5"/>
      <c r="DY651" s="5"/>
      <c r="DZ651" s="5"/>
      <c r="EA651" s="5"/>
      <c r="EB651" s="5"/>
      <c r="EC651" s="5"/>
      <c r="ED651" s="5"/>
      <c r="EE651" s="5"/>
      <c r="EF651" s="5"/>
      <c r="EG651" s="5"/>
      <c r="EH651" s="5"/>
      <c r="EI651" s="5"/>
      <c r="EJ651" s="5"/>
      <c r="EK651" s="5"/>
      <c r="EL651" s="5"/>
      <c r="EM651" s="5"/>
      <c r="EN651" s="5"/>
      <c r="EO651" s="5"/>
      <c r="EP651" s="5"/>
      <c r="EQ651" s="5"/>
      <c r="ER651" s="5"/>
      <c r="ES651" s="5"/>
      <c r="ET651" s="5"/>
      <c r="EU651" s="5"/>
      <c r="EV651" s="5"/>
      <c r="EW651" s="5"/>
      <c r="EX651" s="5"/>
      <c r="EY651" s="5"/>
      <c r="EZ651" s="5"/>
      <c r="FA651" s="5"/>
      <c r="FB651" s="5"/>
      <c r="FC651" s="5"/>
      <c r="FD651" s="5"/>
      <c r="FE651" s="5"/>
      <c r="FF651" s="5"/>
      <c r="FG651" s="5"/>
      <c r="FH651" s="5"/>
      <c r="FI651" s="5"/>
      <c r="FJ651" s="5"/>
      <c r="FK651" s="5"/>
      <c r="FL651" s="5"/>
      <c r="FM651" s="5"/>
      <c r="FN651" s="5"/>
      <c r="FO651" s="5"/>
      <c r="FP651" s="5"/>
      <c r="FQ651" s="5"/>
      <c r="FR651" s="5"/>
      <c r="FS651" s="5"/>
      <c r="FT651" s="5"/>
      <c r="FU651" s="5"/>
      <c r="FV651" s="5"/>
      <c r="FW651" s="5"/>
      <c r="FX651" s="5"/>
      <c r="FY651" s="5"/>
      <c r="FZ651" s="5"/>
      <c r="GA651" s="5"/>
      <c r="GB651" s="5"/>
      <c r="GC651" s="5"/>
      <c r="GD651" s="5"/>
      <c r="GE651" s="5"/>
      <c r="GF651" s="5"/>
      <c r="GG651" s="5"/>
      <c r="GH651" s="5"/>
      <c r="GI651" s="5"/>
      <c r="GJ651" s="5"/>
      <c r="GK651" s="5"/>
      <c r="GL651" s="5"/>
      <c r="GM651" s="5"/>
      <c r="GN651" s="5"/>
      <c r="GO651" s="5"/>
      <c r="GP651" s="5"/>
      <c r="GQ651" s="5"/>
      <c r="GR651" s="5"/>
      <c r="GS651" s="5"/>
      <c r="GT651" s="5"/>
      <c r="GU651" s="5"/>
      <c r="GV651" s="5"/>
      <c r="GW651" s="5"/>
      <c r="GX651" s="5"/>
      <c r="GY651" s="5"/>
      <c r="GZ651" s="5"/>
      <c r="HA651" s="5"/>
      <c r="HB651" s="5"/>
      <c r="HC651" s="5"/>
    </row>
    <row r="652" spans="1:211" s="6" customFormat="1" ht="17.25" customHeight="1" x14ac:dyDescent="0.25">
      <c r="A652" s="247"/>
      <c r="B652" s="83" t="s">
        <v>29</v>
      </c>
      <c r="C652" s="53" t="s">
        <v>2</v>
      </c>
      <c r="D652" s="41" t="s">
        <v>0</v>
      </c>
      <c r="E652" s="40" t="s">
        <v>0</v>
      </c>
      <c r="F652" s="40" t="s">
        <v>0</v>
      </c>
      <c r="G652" s="40" t="s">
        <v>0</v>
      </c>
      <c r="H652" s="40" t="s">
        <v>0</v>
      </c>
      <c r="I652" s="40" t="s">
        <v>0</v>
      </c>
      <c r="J652" s="40" t="s">
        <v>0</v>
      </c>
      <c r="K652" s="53" t="s">
        <v>0</v>
      </c>
      <c r="L652" s="53" t="s">
        <v>0</v>
      </c>
      <c r="M652" s="53" t="s">
        <v>0</v>
      </c>
      <c r="N652" s="53" t="s">
        <v>0</v>
      </c>
      <c r="O652" s="53" t="s">
        <v>0</v>
      </c>
      <c r="P652" s="53" t="s">
        <v>0</v>
      </c>
      <c r="Q652" s="53" t="s">
        <v>0</v>
      </c>
      <c r="R652" s="58">
        <v>0</v>
      </c>
      <c r="S652" s="58">
        <f t="shared" ref="S652:V653" si="76">S657+S661</f>
        <v>43.2</v>
      </c>
      <c r="T652" s="58">
        <f t="shared" si="76"/>
        <v>45</v>
      </c>
      <c r="U652" s="58">
        <f t="shared" si="76"/>
        <v>46.8</v>
      </c>
      <c r="V652" s="58">
        <f t="shared" si="76"/>
        <v>46.8</v>
      </c>
      <c r="W652" s="208">
        <f>SUM(R652:V652)</f>
        <v>181.8</v>
      </c>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c r="DS652" s="5"/>
      <c r="DT652" s="5"/>
      <c r="DU652" s="5"/>
      <c r="DV652" s="5"/>
      <c r="DW652" s="5"/>
      <c r="DX652" s="5"/>
      <c r="DY652" s="5"/>
      <c r="DZ652" s="5"/>
      <c r="EA652" s="5"/>
      <c r="EB652" s="5"/>
      <c r="EC652" s="5"/>
      <c r="ED652" s="5"/>
      <c r="EE652" s="5"/>
      <c r="EF652" s="5"/>
      <c r="EG652" s="5"/>
      <c r="EH652" s="5"/>
      <c r="EI652" s="5"/>
      <c r="EJ652" s="5"/>
      <c r="EK652" s="5"/>
      <c r="EL652" s="5"/>
      <c r="EM652" s="5"/>
      <c r="EN652" s="5"/>
      <c r="EO652" s="5"/>
      <c r="EP652" s="5"/>
      <c r="EQ652" s="5"/>
      <c r="ER652" s="5"/>
      <c r="ES652" s="5"/>
      <c r="ET652" s="5"/>
      <c r="EU652" s="5"/>
      <c r="EV652" s="5"/>
      <c r="EW652" s="5"/>
      <c r="EX652" s="5"/>
      <c r="EY652" s="5"/>
      <c r="EZ652" s="5"/>
      <c r="FA652" s="5"/>
      <c r="FB652" s="5"/>
      <c r="FC652" s="5"/>
      <c r="FD652" s="5"/>
      <c r="FE652" s="5"/>
      <c r="FF652" s="5"/>
      <c r="FG652" s="5"/>
      <c r="FH652" s="5"/>
      <c r="FI652" s="5"/>
      <c r="FJ652" s="5"/>
      <c r="FK652" s="5"/>
      <c r="FL652" s="5"/>
      <c r="FM652" s="5"/>
      <c r="FN652" s="5"/>
      <c r="FO652" s="5"/>
      <c r="FP652" s="5"/>
      <c r="FQ652" s="5"/>
      <c r="FR652" s="5"/>
      <c r="FS652" s="5"/>
      <c r="FT652" s="5"/>
      <c r="FU652" s="5"/>
      <c r="FV652" s="5"/>
      <c r="FW652" s="5"/>
      <c r="FX652" s="5"/>
      <c r="FY652" s="5"/>
      <c r="FZ652" s="5"/>
      <c r="GA652" s="5"/>
      <c r="GB652" s="5"/>
      <c r="GC652" s="5"/>
      <c r="GD652" s="5"/>
      <c r="GE652" s="5"/>
      <c r="GF652" s="5"/>
      <c r="GG652" s="5"/>
      <c r="GH652" s="5"/>
      <c r="GI652" s="5"/>
      <c r="GJ652" s="5"/>
      <c r="GK652" s="5"/>
      <c r="GL652" s="5"/>
      <c r="GM652" s="5"/>
      <c r="GN652" s="5"/>
      <c r="GO652" s="5"/>
      <c r="GP652" s="5"/>
      <c r="GQ652" s="5"/>
      <c r="GR652" s="5"/>
      <c r="GS652" s="5"/>
      <c r="GT652" s="5"/>
      <c r="GU652" s="5"/>
      <c r="GV652" s="5"/>
      <c r="GW652" s="5"/>
      <c r="GX652" s="5"/>
      <c r="GY652" s="5"/>
      <c r="GZ652" s="5"/>
      <c r="HA652" s="5"/>
      <c r="HB652" s="5"/>
      <c r="HC652" s="5"/>
    </row>
    <row r="653" spans="1:211" s="6" customFormat="1" ht="18.75" customHeight="1" x14ac:dyDescent="0.25">
      <c r="A653" s="248"/>
      <c r="B653" s="83" t="s">
        <v>34</v>
      </c>
      <c r="C653" s="53" t="s">
        <v>2</v>
      </c>
      <c r="D653" s="41" t="s">
        <v>0</v>
      </c>
      <c r="E653" s="40" t="s">
        <v>0</v>
      </c>
      <c r="F653" s="40" t="s">
        <v>0</v>
      </c>
      <c r="G653" s="40" t="s">
        <v>0</v>
      </c>
      <c r="H653" s="40" t="s">
        <v>0</v>
      </c>
      <c r="I653" s="40" t="s">
        <v>0</v>
      </c>
      <c r="J653" s="40" t="s">
        <v>0</v>
      </c>
      <c r="K653" s="53" t="s">
        <v>0</v>
      </c>
      <c r="L653" s="53" t="s">
        <v>0</v>
      </c>
      <c r="M653" s="53" t="s">
        <v>0</v>
      </c>
      <c r="N653" s="53" t="s">
        <v>0</v>
      </c>
      <c r="O653" s="53" t="s">
        <v>0</v>
      </c>
      <c r="P653" s="53" t="s">
        <v>0</v>
      </c>
      <c r="Q653" s="53" t="s">
        <v>0</v>
      </c>
      <c r="R653" s="58">
        <v>0</v>
      </c>
      <c r="S653" s="58">
        <f t="shared" si="76"/>
        <v>436.8</v>
      </c>
      <c r="T653" s="58">
        <f t="shared" si="76"/>
        <v>455</v>
      </c>
      <c r="U653" s="58">
        <f t="shared" si="76"/>
        <v>473.20000000000005</v>
      </c>
      <c r="V653" s="58">
        <f t="shared" si="76"/>
        <v>473.20000000000005</v>
      </c>
      <c r="W653" s="208">
        <f>SUM(R653:V653)</f>
        <v>1838.2</v>
      </c>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c r="DX653" s="5"/>
      <c r="DY653" s="5"/>
      <c r="DZ653" s="5"/>
      <c r="EA653" s="5"/>
      <c r="EB653" s="5"/>
      <c r="EC653" s="5"/>
      <c r="ED653" s="5"/>
      <c r="EE653" s="5"/>
      <c r="EF653" s="5"/>
      <c r="EG653" s="5"/>
      <c r="EH653" s="5"/>
      <c r="EI653" s="5"/>
      <c r="EJ653" s="5"/>
      <c r="EK653" s="5"/>
      <c r="EL653" s="5"/>
      <c r="EM653" s="5"/>
      <c r="EN653" s="5"/>
      <c r="EO653" s="5"/>
      <c r="EP653" s="5"/>
      <c r="EQ653" s="5"/>
      <c r="ER653" s="5"/>
      <c r="ES653" s="5"/>
      <c r="ET653" s="5"/>
      <c r="EU653" s="5"/>
      <c r="EV653" s="5"/>
      <c r="EW653" s="5"/>
      <c r="EX653" s="5"/>
      <c r="EY653" s="5"/>
      <c r="EZ653" s="5"/>
      <c r="FA653" s="5"/>
      <c r="FB653" s="5"/>
      <c r="FC653" s="5"/>
      <c r="FD653" s="5"/>
      <c r="FE653" s="5"/>
      <c r="FF653" s="5"/>
      <c r="FG653" s="5"/>
      <c r="FH653" s="5"/>
      <c r="FI653" s="5"/>
      <c r="FJ653" s="5"/>
      <c r="FK653" s="5"/>
      <c r="FL653" s="5"/>
      <c r="FM653" s="5"/>
      <c r="FN653" s="5"/>
      <c r="FO653" s="5"/>
      <c r="FP653" s="5"/>
      <c r="FQ653" s="5"/>
      <c r="FR653" s="5"/>
      <c r="FS653" s="5"/>
      <c r="FT653" s="5"/>
      <c r="FU653" s="5"/>
      <c r="FV653" s="5"/>
      <c r="FW653" s="5"/>
      <c r="FX653" s="5"/>
      <c r="FY653" s="5"/>
      <c r="FZ653" s="5"/>
      <c r="GA653" s="5"/>
      <c r="GB653" s="5"/>
      <c r="GC653" s="5"/>
      <c r="GD653" s="5"/>
      <c r="GE653" s="5"/>
      <c r="GF653" s="5"/>
      <c r="GG653" s="5"/>
      <c r="GH653" s="5"/>
      <c r="GI653" s="5"/>
      <c r="GJ653" s="5"/>
      <c r="GK653" s="5"/>
      <c r="GL653" s="5"/>
      <c r="GM653" s="5"/>
      <c r="GN653" s="5"/>
      <c r="GO653" s="5"/>
      <c r="GP653" s="5"/>
      <c r="GQ653" s="5"/>
      <c r="GR653" s="5"/>
      <c r="GS653" s="5"/>
      <c r="GT653" s="5"/>
      <c r="GU653" s="5"/>
      <c r="GV653" s="5"/>
      <c r="GW653" s="5"/>
      <c r="GX653" s="5"/>
      <c r="GY653" s="5"/>
      <c r="GZ653" s="5"/>
      <c r="HA653" s="5"/>
      <c r="HB653" s="5"/>
      <c r="HC653" s="5"/>
    </row>
    <row r="654" spans="1:211" s="6" customFormat="1" ht="55.5" customHeight="1" x14ac:dyDescent="0.25">
      <c r="A654" s="144" t="s">
        <v>687</v>
      </c>
      <c r="B654" s="85" t="s">
        <v>688</v>
      </c>
      <c r="C654" s="40" t="s">
        <v>0</v>
      </c>
      <c r="D654" s="41">
        <v>1</v>
      </c>
      <c r="E654" s="40" t="s">
        <v>0</v>
      </c>
      <c r="F654" s="40" t="s">
        <v>0</v>
      </c>
      <c r="G654" s="40" t="s">
        <v>250</v>
      </c>
      <c r="H654" s="66" t="s">
        <v>0</v>
      </c>
      <c r="I654" s="66" t="s">
        <v>0</v>
      </c>
      <c r="J654" s="66" t="s">
        <v>0</v>
      </c>
      <c r="K654" s="66" t="s">
        <v>0</v>
      </c>
      <c r="L654" s="66" t="s">
        <v>0</v>
      </c>
      <c r="M654" s="66" t="s">
        <v>0</v>
      </c>
      <c r="N654" s="66" t="s">
        <v>0</v>
      </c>
      <c r="O654" s="66" t="s">
        <v>0</v>
      </c>
      <c r="P654" s="66" t="s">
        <v>0</v>
      </c>
      <c r="Q654" s="66" t="s">
        <v>0</v>
      </c>
      <c r="R654" s="66" t="s">
        <v>0</v>
      </c>
      <c r="S654" s="66" t="s">
        <v>0</v>
      </c>
      <c r="T654" s="66" t="s">
        <v>0</v>
      </c>
      <c r="U654" s="66" t="s">
        <v>0</v>
      </c>
      <c r="V654" s="59" t="s">
        <v>0</v>
      </c>
      <c r="W654" s="202" t="s">
        <v>0</v>
      </c>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5"/>
      <c r="EE654" s="5"/>
      <c r="EF654" s="5"/>
      <c r="EG654" s="5"/>
      <c r="EH654" s="5"/>
      <c r="EI654" s="5"/>
      <c r="EJ654" s="5"/>
      <c r="EK654" s="5"/>
      <c r="EL654" s="5"/>
      <c r="EM654" s="5"/>
      <c r="EN654" s="5"/>
      <c r="EO654" s="5"/>
      <c r="EP654" s="5"/>
      <c r="EQ654" s="5"/>
      <c r="ER654" s="5"/>
      <c r="ES654" s="5"/>
      <c r="ET654" s="5"/>
      <c r="EU654" s="5"/>
      <c r="EV654" s="5"/>
      <c r="EW654" s="5"/>
      <c r="EX654" s="5"/>
      <c r="EY654" s="5"/>
      <c r="EZ654" s="5"/>
      <c r="FA654" s="5"/>
      <c r="FB654" s="5"/>
      <c r="FC654" s="5"/>
      <c r="FD654" s="5"/>
      <c r="FE654" s="5"/>
      <c r="FF654" s="5"/>
      <c r="FG654" s="5"/>
      <c r="FH654" s="5"/>
      <c r="FI654" s="5"/>
      <c r="FJ654" s="5"/>
      <c r="FK654" s="5"/>
      <c r="FL654" s="5"/>
      <c r="FM654" s="5"/>
      <c r="FN654" s="5"/>
      <c r="FO654" s="5"/>
      <c r="FP654" s="5"/>
      <c r="FQ654" s="5"/>
      <c r="FR654" s="5"/>
      <c r="FS654" s="5"/>
      <c r="FT654" s="5"/>
      <c r="FU654" s="5"/>
      <c r="FV654" s="5"/>
      <c r="FW654" s="5"/>
      <c r="FX654" s="5"/>
      <c r="FY654" s="5"/>
      <c r="FZ654" s="5"/>
      <c r="GA654" s="5"/>
      <c r="GB654" s="5"/>
      <c r="GC654" s="5"/>
      <c r="GD654" s="5"/>
      <c r="GE654" s="5"/>
      <c r="GF654" s="5"/>
      <c r="GG654" s="5"/>
      <c r="GH654" s="5"/>
      <c r="GI654" s="5"/>
      <c r="GJ654" s="5"/>
      <c r="GK654" s="5"/>
      <c r="GL654" s="5"/>
      <c r="GM654" s="5"/>
      <c r="GN654" s="5"/>
      <c r="GO654" s="5"/>
      <c r="GP654" s="5"/>
      <c r="GQ654" s="5"/>
      <c r="GR654" s="5"/>
      <c r="GS654" s="5"/>
      <c r="GT654" s="5"/>
      <c r="GU654" s="5"/>
      <c r="GV654" s="5"/>
      <c r="GW654" s="5"/>
      <c r="GX654" s="5"/>
      <c r="GY654" s="5"/>
      <c r="GZ654" s="5"/>
      <c r="HA654" s="5"/>
      <c r="HB654" s="5"/>
      <c r="HC654" s="5"/>
    </row>
    <row r="655" spans="1:211" s="6" customFormat="1" ht="156.75" customHeight="1" x14ac:dyDescent="0.25">
      <c r="A655" s="233" t="s">
        <v>689</v>
      </c>
      <c r="B655" s="157" t="s">
        <v>690</v>
      </c>
      <c r="C655" s="158" t="s">
        <v>0</v>
      </c>
      <c r="D655" s="159" t="s">
        <v>0</v>
      </c>
      <c r="E655" s="158" t="s">
        <v>0</v>
      </c>
      <c r="F655" s="160" t="s">
        <v>691</v>
      </c>
      <c r="G655" s="160" t="s">
        <v>250</v>
      </c>
      <c r="H655" s="53" t="s">
        <v>0</v>
      </c>
      <c r="I655" s="53" t="s">
        <v>0</v>
      </c>
      <c r="J655" s="53" t="s">
        <v>0</v>
      </c>
      <c r="K655" s="53" t="s">
        <v>0</v>
      </c>
      <c r="L655" s="53" t="s">
        <v>0</v>
      </c>
      <c r="M655" s="53" t="s">
        <v>0</v>
      </c>
      <c r="N655" s="53" t="s">
        <v>0</v>
      </c>
      <c r="O655" s="53" t="s">
        <v>0</v>
      </c>
      <c r="P655" s="53" t="s">
        <v>0</v>
      </c>
      <c r="Q655" s="53" t="s">
        <v>0</v>
      </c>
      <c r="R655" s="53" t="s">
        <v>0</v>
      </c>
      <c r="S655" s="53" t="s">
        <v>0</v>
      </c>
      <c r="T655" s="53" t="s">
        <v>0</v>
      </c>
      <c r="U655" s="53" t="s">
        <v>0</v>
      </c>
      <c r="V655" s="59" t="s">
        <v>0</v>
      </c>
      <c r="W655" s="172" t="s">
        <v>0</v>
      </c>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5"/>
      <c r="EE655" s="5"/>
      <c r="EF655" s="5"/>
      <c r="EG655" s="5"/>
      <c r="EH655" s="5"/>
      <c r="EI655" s="5"/>
      <c r="EJ655" s="5"/>
      <c r="EK655" s="5"/>
      <c r="EL655" s="5"/>
      <c r="EM655" s="5"/>
      <c r="EN655" s="5"/>
      <c r="EO655" s="5"/>
      <c r="EP655" s="5"/>
      <c r="EQ655" s="5"/>
      <c r="ER655" s="5"/>
      <c r="ES655" s="5"/>
      <c r="ET655" s="5"/>
      <c r="EU655" s="5"/>
      <c r="EV655" s="5"/>
      <c r="EW655" s="5"/>
      <c r="EX655" s="5"/>
      <c r="EY655" s="5"/>
      <c r="EZ655" s="5"/>
      <c r="FA655" s="5"/>
      <c r="FB655" s="5"/>
      <c r="FC655" s="5"/>
      <c r="FD655" s="5"/>
      <c r="FE655" s="5"/>
      <c r="FF655" s="5"/>
      <c r="FG655" s="5"/>
      <c r="FH655" s="5"/>
      <c r="FI655" s="5"/>
      <c r="FJ655" s="5"/>
      <c r="FK655" s="5"/>
      <c r="FL655" s="5"/>
      <c r="FM655" s="5"/>
      <c r="FN655" s="5"/>
      <c r="FO655" s="5"/>
      <c r="FP655" s="5"/>
      <c r="FQ655" s="5"/>
      <c r="FR655" s="5"/>
      <c r="FS655" s="5"/>
      <c r="FT655" s="5"/>
      <c r="FU655" s="5"/>
      <c r="FV655" s="5"/>
      <c r="FW655" s="5"/>
      <c r="FX655" s="5"/>
      <c r="FY655" s="5"/>
      <c r="FZ655" s="5"/>
      <c r="GA655" s="5"/>
      <c r="GB655" s="5"/>
      <c r="GC655" s="5"/>
      <c r="GD655" s="5"/>
      <c r="GE655" s="5"/>
      <c r="GF655" s="5"/>
      <c r="GG655" s="5"/>
      <c r="GH655" s="5"/>
      <c r="GI655" s="5"/>
      <c r="GJ655" s="5"/>
      <c r="GK655" s="5"/>
      <c r="GL655" s="5"/>
      <c r="GM655" s="5"/>
      <c r="GN655" s="5"/>
      <c r="GO655" s="5"/>
      <c r="GP655" s="5"/>
      <c r="GQ655" s="5"/>
      <c r="GR655" s="5"/>
      <c r="GS655" s="5"/>
      <c r="GT655" s="5"/>
      <c r="GU655" s="5"/>
      <c r="GV655" s="5"/>
      <c r="GW655" s="5"/>
      <c r="GX655" s="5"/>
      <c r="GY655" s="5"/>
      <c r="GZ655" s="5"/>
      <c r="HA655" s="5"/>
      <c r="HB655" s="5"/>
      <c r="HC655" s="5"/>
    </row>
    <row r="656" spans="1:211" s="6" customFormat="1" ht="15" customHeight="1" x14ac:dyDescent="0.25">
      <c r="A656" s="234"/>
      <c r="B656" s="83" t="s">
        <v>437</v>
      </c>
      <c r="C656" s="53" t="s">
        <v>2</v>
      </c>
      <c r="D656" s="41" t="s">
        <v>0</v>
      </c>
      <c r="E656" s="40" t="s">
        <v>0</v>
      </c>
      <c r="F656" s="40" t="s">
        <v>0</v>
      </c>
      <c r="G656" s="40" t="s">
        <v>0</v>
      </c>
      <c r="H656" s="68" t="s">
        <v>692</v>
      </c>
      <c r="I656" s="40" t="s">
        <v>0</v>
      </c>
      <c r="J656" s="40" t="s">
        <v>0</v>
      </c>
      <c r="K656" s="53" t="s">
        <v>0</v>
      </c>
      <c r="L656" s="53" t="s">
        <v>0</v>
      </c>
      <c r="M656" s="53" t="s">
        <v>0</v>
      </c>
      <c r="N656" s="53" t="s">
        <v>0</v>
      </c>
      <c r="O656" s="53" t="s">
        <v>0</v>
      </c>
      <c r="P656" s="53" t="s">
        <v>0</v>
      </c>
      <c r="Q656" s="53" t="s">
        <v>0</v>
      </c>
      <c r="R656" s="53" t="s">
        <v>0</v>
      </c>
      <c r="S656" s="58">
        <f>S657+S658</f>
        <v>180</v>
      </c>
      <c r="T656" s="58">
        <f>T657+T658</f>
        <v>174.89999999999998</v>
      </c>
      <c r="U656" s="58">
        <f>U657+U658</f>
        <v>194.9</v>
      </c>
      <c r="V656" s="58">
        <f>V657+V658</f>
        <v>194.9</v>
      </c>
      <c r="W656" s="208">
        <f>SUM(S656:V656)</f>
        <v>744.69999999999993</v>
      </c>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5"/>
      <c r="EE656" s="5"/>
      <c r="EF656" s="5"/>
      <c r="EG656" s="5"/>
      <c r="EH656" s="5"/>
      <c r="EI656" s="5"/>
      <c r="EJ656" s="5"/>
      <c r="EK656" s="5"/>
      <c r="EL656" s="5"/>
      <c r="EM656" s="5"/>
      <c r="EN656" s="5"/>
      <c r="EO656" s="5"/>
      <c r="EP656" s="5"/>
      <c r="EQ656" s="5"/>
      <c r="ER656" s="5"/>
      <c r="ES656" s="5"/>
      <c r="ET656" s="5"/>
      <c r="EU656" s="5"/>
      <c r="EV656" s="5"/>
      <c r="EW656" s="5"/>
      <c r="EX656" s="5"/>
      <c r="EY656" s="5"/>
      <c r="EZ656" s="5"/>
      <c r="FA656" s="5"/>
      <c r="FB656" s="5"/>
      <c r="FC656" s="5"/>
      <c r="FD656" s="5"/>
      <c r="FE656" s="5"/>
      <c r="FF656" s="5"/>
      <c r="FG656" s="5"/>
      <c r="FH656" s="5"/>
      <c r="FI656" s="5"/>
      <c r="FJ656" s="5"/>
      <c r="FK656" s="5"/>
      <c r="FL656" s="5"/>
      <c r="FM656" s="5"/>
      <c r="FN656" s="5"/>
      <c r="FO656" s="5"/>
      <c r="FP656" s="5"/>
      <c r="FQ656" s="5"/>
      <c r="FR656" s="5"/>
      <c r="FS656" s="5"/>
      <c r="FT656" s="5"/>
      <c r="FU656" s="5"/>
      <c r="FV656" s="5"/>
      <c r="FW656" s="5"/>
      <c r="FX656" s="5"/>
      <c r="FY656" s="5"/>
      <c r="FZ656" s="5"/>
      <c r="GA656" s="5"/>
      <c r="GB656" s="5"/>
      <c r="GC656" s="5"/>
      <c r="GD656" s="5"/>
      <c r="GE656" s="5"/>
      <c r="GF656" s="5"/>
      <c r="GG656" s="5"/>
      <c r="GH656" s="5"/>
      <c r="GI656" s="5"/>
      <c r="GJ656" s="5"/>
      <c r="GK656" s="5"/>
      <c r="GL656" s="5"/>
      <c r="GM656" s="5"/>
      <c r="GN656" s="5"/>
      <c r="GO656" s="5"/>
      <c r="GP656" s="5"/>
      <c r="GQ656" s="5"/>
      <c r="GR656" s="5"/>
      <c r="GS656" s="5"/>
      <c r="GT656" s="5"/>
      <c r="GU656" s="5"/>
      <c r="GV656" s="5"/>
      <c r="GW656" s="5"/>
      <c r="GX656" s="5"/>
      <c r="GY656" s="5"/>
      <c r="GZ656" s="5"/>
      <c r="HA656" s="5"/>
      <c r="HB656" s="5"/>
      <c r="HC656" s="5"/>
    </row>
    <row r="657" spans="1:211" s="6" customFormat="1" ht="18" customHeight="1" x14ac:dyDescent="0.25">
      <c r="A657" s="234"/>
      <c r="B657" s="83" t="s">
        <v>29</v>
      </c>
      <c r="C657" s="53" t="s">
        <v>2</v>
      </c>
      <c r="D657" s="41" t="s">
        <v>0</v>
      </c>
      <c r="E657" s="40" t="s">
        <v>0</v>
      </c>
      <c r="F657" s="40" t="s">
        <v>0</v>
      </c>
      <c r="G657" s="40" t="s">
        <v>0</v>
      </c>
      <c r="H657" s="68" t="s">
        <v>692</v>
      </c>
      <c r="I657" s="109" t="s">
        <v>693</v>
      </c>
      <c r="J657" s="40">
        <v>244</v>
      </c>
      <c r="K657" s="53" t="s">
        <v>0</v>
      </c>
      <c r="L657" s="53" t="s">
        <v>0</v>
      </c>
      <c r="M657" s="53" t="s">
        <v>0</v>
      </c>
      <c r="N657" s="53" t="s">
        <v>0</v>
      </c>
      <c r="O657" s="53" t="s">
        <v>0</v>
      </c>
      <c r="P657" s="53" t="s">
        <v>0</v>
      </c>
      <c r="Q657" s="53" t="s">
        <v>0</v>
      </c>
      <c r="R657" s="53" t="s">
        <v>0</v>
      </c>
      <c r="S657" s="161">
        <v>16.2</v>
      </c>
      <c r="T657" s="161">
        <v>15.7</v>
      </c>
      <c r="U657" s="161">
        <v>17.5</v>
      </c>
      <c r="V657" s="161">
        <v>17.5</v>
      </c>
      <c r="W657" s="208">
        <f>SUM(S657:V657)</f>
        <v>66.900000000000006</v>
      </c>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5"/>
      <c r="EE657" s="5"/>
      <c r="EF657" s="5"/>
      <c r="EG657" s="5"/>
      <c r="EH657" s="5"/>
      <c r="EI657" s="5"/>
      <c r="EJ657" s="5"/>
      <c r="EK657" s="5"/>
      <c r="EL657" s="5"/>
      <c r="EM657" s="5"/>
      <c r="EN657" s="5"/>
      <c r="EO657" s="5"/>
      <c r="EP657" s="5"/>
      <c r="EQ657" s="5"/>
      <c r="ER657" s="5"/>
      <c r="ES657" s="5"/>
      <c r="ET657" s="5"/>
      <c r="EU657" s="5"/>
      <c r="EV657" s="5"/>
      <c r="EW657" s="5"/>
      <c r="EX657" s="5"/>
      <c r="EY657" s="5"/>
      <c r="EZ657" s="5"/>
      <c r="FA657" s="5"/>
      <c r="FB657" s="5"/>
      <c r="FC657" s="5"/>
      <c r="FD657" s="5"/>
      <c r="FE657" s="5"/>
      <c r="FF657" s="5"/>
      <c r="FG657" s="5"/>
      <c r="FH657" s="5"/>
      <c r="FI657" s="5"/>
      <c r="FJ657" s="5"/>
      <c r="FK657" s="5"/>
      <c r="FL657" s="5"/>
      <c r="FM657" s="5"/>
      <c r="FN657" s="5"/>
      <c r="FO657" s="5"/>
      <c r="FP657" s="5"/>
      <c r="FQ657" s="5"/>
      <c r="FR657" s="5"/>
      <c r="FS657" s="5"/>
      <c r="FT657" s="5"/>
      <c r="FU657" s="5"/>
      <c r="FV657" s="5"/>
      <c r="FW657" s="5"/>
      <c r="FX657" s="5"/>
      <c r="FY657" s="5"/>
      <c r="FZ657" s="5"/>
      <c r="GA657" s="5"/>
      <c r="GB657" s="5"/>
      <c r="GC657" s="5"/>
      <c r="GD657" s="5"/>
      <c r="GE657" s="5"/>
      <c r="GF657" s="5"/>
      <c r="GG657" s="5"/>
      <c r="GH657" s="5"/>
      <c r="GI657" s="5"/>
      <c r="GJ657" s="5"/>
      <c r="GK657" s="5"/>
      <c r="GL657" s="5"/>
      <c r="GM657" s="5"/>
      <c r="GN657" s="5"/>
      <c r="GO657" s="5"/>
      <c r="GP657" s="5"/>
      <c r="GQ657" s="5"/>
      <c r="GR657" s="5"/>
      <c r="GS657" s="5"/>
      <c r="GT657" s="5"/>
      <c r="GU657" s="5"/>
      <c r="GV657" s="5"/>
      <c r="GW657" s="5"/>
      <c r="GX657" s="5"/>
      <c r="GY657" s="5"/>
      <c r="GZ657" s="5"/>
      <c r="HA657" s="5"/>
      <c r="HB657" s="5"/>
      <c r="HC657" s="5"/>
    </row>
    <row r="658" spans="1:211" s="6" customFormat="1" ht="14.25" customHeight="1" x14ac:dyDescent="0.25">
      <c r="A658" s="235"/>
      <c r="B658" s="83" t="s">
        <v>34</v>
      </c>
      <c r="C658" s="53" t="s">
        <v>2</v>
      </c>
      <c r="D658" s="41" t="s">
        <v>0</v>
      </c>
      <c r="E658" s="40" t="s">
        <v>0</v>
      </c>
      <c r="F658" s="40" t="s">
        <v>0</v>
      </c>
      <c r="G658" s="40" t="s">
        <v>0</v>
      </c>
      <c r="H658" s="68" t="s">
        <v>692</v>
      </c>
      <c r="I658" s="109" t="s">
        <v>693</v>
      </c>
      <c r="J658" s="40">
        <v>244</v>
      </c>
      <c r="K658" s="53" t="s">
        <v>0</v>
      </c>
      <c r="L658" s="53" t="s">
        <v>0</v>
      </c>
      <c r="M658" s="53" t="s">
        <v>0</v>
      </c>
      <c r="N658" s="53" t="s">
        <v>0</v>
      </c>
      <c r="O658" s="53" t="s">
        <v>0</v>
      </c>
      <c r="P658" s="53" t="s">
        <v>0</v>
      </c>
      <c r="Q658" s="53" t="s">
        <v>0</v>
      </c>
      <c r="R658" s="53" t="s">
        <v>0</v>
      </c>
      <c r="S658" s="53">
        <v>163.80000000000001</v>
      </c>
      <c r="T658" s="53">
        <v>159.19999999999999</v>
      </c>
      <c r="U658" s="53">
        <v>177.4</v>
      </c>
      <c r="V658" s="53">
        <v>177.4</v>
      </c>
      <c r="W658" s="208">
        <f>SUM(S658:V658)</f>
        <v>677.8</v>
      </c>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c r="FK658" s="5"/>
      <c r="FL658" s="5"/>
      <c r="FM658" s="5"/>
      <c r="FN658" s="5"/>
      <c r="FO658" s="5"/>
      <c r="FP658" s="5"/>
      <c r="FQ658" s="5"/>
      <c r="FR658" s="5"/>
      <c r="FS658" s="5"/>
      <c r="FT658" s="5"/>
      <c r="FU658" s="5"/>
      <c r="FV658" s="5"/>
      <c r="FW658" s="5"/>
      <c r="FX658" s="5"/>
      <c r="FY658" s="5"/>
      <c r="FZ658" s="5"/>
      <c r="GA658" s="5"/>
      <c r="GB658" s="5"/>
      <c r="GC658" s="5"/>
      <c r="GD658" s="5"/>
      <c r="GE658" s="5"/>
      <c r="GF658" s="5"/>
      <c r="GG658" s="5"/>
      <c r="GH658" s="5"/>
      <c r="GI658" s="5"/>
      <c r="GJ658" s="5"/>
      <c r="GK658" s="5"/>
      <c r="GL658" s="5"/>
      <c r="GM658" s="5"/>
      <c r="GN658" s="5"/>
      <c r="GO658" s="5"/>
      <c r="GP658" s="5"/>
      <c r="GQ658" s="5"/>
      <c r="GR658" s="5"/>
      <c r="GS658" s="5"/>
      <c r="GT658" s="5"/>
      <c r="GU658" s="5"/>
      <c r="GV658" s="5"/>
      <c r="GW658" s="5"/>
      <c r="GX658" s="5"/>
      <c r="GY658" s="5"/>
      <c r="GZ658" s="5"/>
      <c r="HA658" s="5"/>
      <c r="HB658" s="5"/>
      <c r="HC658" s="5"/>
    </row>
    <row r="659" spans="1:211" s="6" customFormat="1" ht="68.25" customHeight="1" x14ac:dyDescent="0.25">
      <c r="A659" s="233" t="s">
        <v>694</v>
      </c>
      <c r="B659" s="162" t="s">
        <v>695</v>
      </c>
      <c r="C659" s="53" t="s">
        <v>2</v>
      </c>
      <c r="D659" s="41" t="s">
        <v>0</v>
      </c>
      <c r="E659" s="40" t="s">
        <v>0</v>
      </c>
      <c r="F659" s="40" t="s">
        <v>0</v>
      </c>
      <c r="G659" s="40" t="s">
        <v>0</v>
      </c>
      <c r="H659" s="68" t="s">
        <v>692</v>
      </c>
      <c r="I659" s="40" t="s">
        <v>0</v>
      </c>
      <c r="J659" s="40" t="s">
        <v>0</v>
      </c>
      <c r="K659" s="53" t="s">
        <v>0</v>
      </c>
      <c r="L659" s="53" t="s">
        <v>0</v>
      </c>
      <c r="M659" s="53" t="s">
        <v>0</v>
      </c>
      <c r="N659" s="53" t="s">
        <v>0</v>
      </c>
      <c r="O659" s="53" t="s">
        <v>0</v>
      </c>
      <c r="P659" s="53" t="s">
        <v>0</v>
      </c>
      <c r="Q659" s="53" t="s">
        <v>0</v>
      </c>
      <c r="R659" s="53" t="s">
        <v>0</v>
      </c>
      <c r="S659" s="53" t="s">
        <v>0</v>
      </c>
      <c r="T659" s="53" t="s">
        <v>0</v>
      </c>
      <c r="U659" s="53" t="s">
        <v>0</v>
      </c>
      <c r="V659" s="59" t="s">
        <v>0</v>
      </c>
      <c r="W659" s="172" t="s">
        <v>0</v>
      </c>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s="5"/>
      <c r="FG659" s="5"/>
      <c r="FH659" s="5"/>
      <c r="FI659" s="5"/>
      <c r="FJ659" s="5"/>
      <c r="FK659" s="5"/>
      <c r="FL659" s="5"/>
      <c r="FM659" s="5"/>
      <c r="FN659" s="5"/>
      <c r="FO659" s="5"/>
      <c r="FP659" s="5"/>
      <c r="FQ659" s="5"/>
      <c r="FR659" s="5"/>
      <c r="FS659" s="5"/>
      <c r="FT659" s="5"/>
      <c r="FU659" s="5"/>
      <c r="FV659" s="5"/>
      <c r="FW659" s="5"/>
      <c r="FX659" s="5"/>
      <c r="FY659" s="5"/>
      <c r="FZ659" s="5"/>
      <c r="GA659" s="5"/>
      <c r="GB659" s="5"/>
      <c r="GC659" s="5"/>
      <c r="GD659" s="5"/>
      <c r="GE659" s="5"/>
      <c r="GF659" s="5"/>
      <c r="GG659" s="5"/>
      <c r="GH659" s="5"/>
      <c r="GI659" s="5"/>
      <c r="GJ659" s="5"/>
      <c r="GK659" s="5"/>
      <c r="GL659" s="5"/>
      <c r="GM659" s="5"/>
      <c r="GN659" s="5"/>
      <c r="GO659" s="5"/>
      <c r="GP659" s="5"/>
      <c r="GQ659" s="5"/>
      <c r="GR659" s="5"/>
      <c r="GS659" s="5"/>
      <c r="GT659" s="5"/>
      <c r="GU659" s="5"/>
      <c r="GV659" s="5"/>
      <c r="GW659" s="5"/>
      <c r="GX659" s="5"/>
      <c r="GY659" s="5"/>
      <c r="GZ659" s="5"/>
      <c r="HA659" s="5"/>
      <c r="HB659" s="5"/>
      <c r="HC659" s="5"/>
    </row>
    <row r="660" spans="1:211" s="6" customFormat="1" ht="17.25" customHeight="1" x14ac:dyDescent="0.25">
      <c r="A660" s="234"/>
      <c r="B660" s="83" t="s">
        <v>437</v>
      </c>
      <c r="C660" s="53" t="s">
        <v>2</v>
      </c>
      <c r="D660" s="41" t="s">
        <v>0</v>
      </c>
      <c r="E660" s="40" t="s">
        <v>0</v>
      </c>
      <c r="F660" s="40" t="s">
        <v>0</v>
      </c>
      <c r="G660" s="40" t="s">
        <v>0</v>
      </c>
      <c r="H660" s="68" t="s">
        <v>692</v>
      </c>
      <c r="I660" s="40" t="s">
        <v>0</v>
      </c>
      <c r="J660" s="40" t="s">
        <v>0</v>
      </c>
      <c r="K660" s="53" t="s">
        <v>0</v>
      </c>
      <c r="L660" s="53" t="s">
        <v>0</v>
      </c>
      <c r="M660" s="53" t="s">
        <v>0</v>
      </c>
      <c r="N660" s="53" t="s">
        <v>0</v>
      </c>
      <c r="O660" s="53" t="s">
        <v>0</v>
      </c>
      <c r="P660" s="53" t="s">
        <v>0</v>
      </c>
      <c r="Q660" s="53" t="s">
        <v>0</v>
      </c>
      <c r="R660" s="53" t="s">
        <v>0</v>
      </c>
      <c r="S660" s="58">
        <f>S661+S662</f>
        <v>300</v>
      </c>
      <c r="T660" s="58">
        <f>T661+T662</f>
        <v>325.10000000000002</v>
      </c>
      <c r="U660" s="58">
        <f>U661+U662</f>
        <v>325.10000000000002</v>
      </c>
      <c r="V660" s="58">
        <f>V661+V662</f>
        <v>325.10000000000002</v>
      </c>
      <c r="W660" s="208">
        <f>SUM(S660:V660)</f>
        <v>1275.3000000000002</v>
      </c>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5"/>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s="5"/>
      <c r="FG660" s="5"/>
      <c r="FH660" s="5"/>
      <c r="FI660" s="5"/>
      <c r="FJ660" s="5"/>
      <c r="FK660" s="5"/>
      <c r="FL660" s="5"/>
      <c r="FM660" s="5"/>
      <c r="FN660" s="5"/>
      <c r="FO660" s="5"/>
      <c r="FP660" s="5"/>
      <c r="FQ660" s="5"/>
      <c r="FR660" s="5"/>
      <c r="FS660" s="5"/>
      <c r="FT660" s="5"/>
      <c r="FU660" s="5"/>
      <c r="FV660" s="5"/>
      <c r="FW660" s="5"/>
      <c r="FX660" s="5"/>
      <c r="FY660" s="5"/>
      <c r="FZ660" s="5"/>
      <c r="GA660" s="5"/>
      <c r="GB660" s="5"/>
      <c r="GC660" s="5"/>
      <c r="GD660" s="5"/>
      <c r="GE660" s="5"/>
      <c r="GF660" s="5"/>
      <c r="GG660" s="5"/>
      <c r="GH660" s="5"/>
      <c r="GI660" s="5"/>
      <c r="GJ660" s="5"/>
      <c r="GK660" s="5"/>
      <c r="GL660" s="5"/>
      <c r="GM660" s="5"/>
      <c r="GN660" s="5"/>
      <c r="GO660" s="5"/>
      <c r="GP660" s="5"/>
      <c r="GQ660" s="5"/>
      <c r="GR660" s="5"/>
      <c r="GS660" s="5"/>
      <c r="GT660" s="5"/>
      <c r="GU660" s="5"/>
      <c r="GV660" s="5"/>
      <c r="GW660" s="5"/>
      <c r="GX660" s="5"/>
      <c r="GY660" s="5"/>
      <c r="GZ660" s="5"/>
      <c r="HA660" s="5"/>
      <c r="HB660" s="5"/>
      <c r="HC660" s="5"/>
    </row>
    <row r="661" spans="1:211" s="6" customFormat="1" ht="17.25" customHeight="1" x14ac:dyDescent="0.25">
      <c r="A661" s="234"/>
      <c r="B661" s="83" t="s">
        <v>29</v>
      </c>
      <c r="C661" s="53" t="s">
        <v>2</v>
      </c>
      <c r="D661" s="41" t="s">
        <v>0</v>
      </c>
      <c r="E661" s="40" t="s">
        <v>0</v>
      </c>
      <c r="F661" s="40" t="s">
        <v>0</v>
      </c>
      <c r="G661" s="40" t="s">
        <v>0</v>
      </c>
      <c r="H661" s="68" t="s">
        <v>692</v>
      </c>
      <c r="I661" s="109" t="s">
        <v>693</v>
      </c>
      <c r="J661" s="40">
        <v>360</v>
      </c>
      <c r="K661" s="53" t="s">
        <v>0</v>
      </c>
      <c r="L661" s="53" t="s">
        <v>0</v>
      </c>
      <c r="M661" s="53" t="s">
        <v>0</v>
      </c>
      <c r="N661" s="53" t="s">
        <v>0</v>
      </c>
      <c r="O661" s="53" t="s">
        <v>0</v>
      </c>
      <c r="P661" s="53" t="s">
        <v>0</v>
      </c>
      <c r="Q661" s="53" t="s">
        <v>0</v>
      </c>
      <c r="R661" s="53" t="s">
        <v>0</v>
      </c>
      <c r="S661" s="58">
        <v>27</v>
      </c>
      <c r="T661" s="53">
        <v>29.3</v>
      </c>
      <c r="U661" s="53">
        <v>29.3</v>
      </c>
      <c r="V661" s="53">
        <v>29.3</v>
      </c>
      <c r="W661" s="208">
        <f>SUM(S661:V661)</f>
        <v>114.89999999999999</v>
      </c>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5"/>
      <c r="EE661" s="5"/>
      <c r="EF661" s="5"/>
      <c r="EG661" s="5"/>
      <c r="EH661" s="5"/>
      <c r="EI661" s="5"/>
      <c r="EJ661" s="5"/>
      <c r="EK661" s="5"/>
      <c r="EL661" s="5"/>
      <c r="EM661" s="5"/>
      <c r="EN661" s="5"/>
      <c r="EO661" s="5"/>
      <c r="EP661" s="5"/>
      <c r="EQ661" s="5"/>
      <c r="ER661" s="5"/>
      <c r="ES661" s="5"/>
      <c r="ET661" s="5"/>
      <c r="EU661" s="5"/>
      <c r="EV661" s="5"/>
      <c r="EW661" s="5"/>
      <c r="EX661" s="5"/>
      <c r="EY661" s="5"/>
      <c r="EZ661" s="5"/>
      <c r="FA661" s="5"/>
      <c r="FB661" s="5"/>
      <c r="FC661" s="5"/>
      <c r="FD661" s="5"/>
      <c r="FE661" s="5"/>
      <c r="FF661" s="5"/>
      <c r="FG661" s="5"/>
      <c r="FH661" s="5"/>
      <c r="FI661" s="5"/>
      <c r="FJ661" s="5"/>
      <c r="FK661" s="5"/>
      <c r="FL661" s="5"/>
      <c r="FM661" s="5"/>
      <c r="FN661" s="5"/>
      <c r="FO661" s="5"/>
      <c r="FP661" s="5"/>
      <c r="FQ661" s="5"/>
      <c r="FR661" s="5"/>
      <c r="FS661" s="5"/>
      <c r="FT661" s="5"/>
      <c r="FU661" s="5"/>
      <c r="FV661" s="5"/>
      <c r="FW661" s="5"/>
      <c r="FX661" s="5"/>
      <c r="FY661" s="5"/>
      <c r="FZ661" s="5"/>
      <c r="GA661" s="5"/>
      <c r="GB661" s="5"/>
      <c r="GC661" s="5"/>
      <c r="GD661" s="5"/>
      <c r="GE661" s="5"/>
      <c r="GF661" s="5"/>
      <c r="GG661" s="5"/>
      <c r="GH661" s="5"/>
      <c r="GI661" s="5"/>
      <c r="GJ661" s="5"/>
      <c r="GK661" s="5"/>
      <c r="GL661" s="5"/>
      <c r="GM661" s="5"/>
      <c r="GN661" s="5"/>
      <c r="GO661" s="5"/>
      <c r="GP661" s="5"/>
      <c r="GQ661" s="5"/>
      <c r="GR661" s="5"/>
      <c r="GS661" s="5"/>
      <c r="GT661" s="5"/>
      <c r="GU661" s="5"/>
      <c r="GV661" s="5"/>
      <c r="GW661" s="5"/>
      <c r="GX661" s="5"/>
      <c r="GY661" s="5"/>
      <c r="GZ661" s="5"/>
      <c r="HA661" s="5"/>
      <c r="HB661" s="5"/>
      <c r="HC661" s="5"/>
    </row>
    <row r="662" spans="1:211" s="6" customFormat="1" ht="15" customHeight="1" x14ac:dyDescent="0.25">
      <c r="A662" s="235"/>
      <c r="B662" s="83" t="s">
        <v>34</v>
      </c>
      <c r="C662" s="53" t="s">
        <v>2</v>
      </c>
      <c r="D662" s="41" t="s">
        <v>0</v>
      </c>
      <c r="E662" s="40" t="s">
        <v>0</v>
      </c>
      <c r="F662" s="40" t="s">
        <v>0</v>
      </c>
      <c r="G662" s="40" t="s">
        <v>0</v>
      </c>
      <c r="H662" s="68" t="s">
        <v>692</v>
      </c>
      <c r="I662" s="109" t="s">
        <v>693</v>
      </c>
      <c r="J662" s="40">
        <v>360</v>
      </c>
      <c r="K662" s="53" t="s">
        <v>0</v>
      </c>
      <c r="L662" s="53" t="s">
        <v>0</v>
      </c>
      <c r="M662" s="53" t="s">
        <v>0</v>
      </c>
      <c r="N662" s="53" t="s">
        <v>0</v>
      </c>
      <c r="O662" s="53" t="s">
        <v>0</v>
      </c>
      <c r="P662" s="53" t="s">
        <v>0</v>
      </c>
      <c r="Q662" s="53" t="s">
        <v>0</v>
      </c>
      <c r="R662" s="53" t="s">
        <v>0</v>
      </c>
      <c r="S662" s="58">
        <v>273</v>
      </c>
      <c r="T662" s="53">
        <v>295.8</v>
      </c>
      <c r="U662" s="53">
        <v>295.8</v>
      </c>
      <c r="V662" s="53">
        <v>295.8</v>
      </c>
      <c r="W662" s="208">
        <f>SUM(S662:V662)</f>
        <v>1160.3999999999999</v>
      </c>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5"/>
      <c r="EE662" s="5"/>
      <c r="EF662" s="5"/>
      <c r="EG662" s="5"/>
      <c r="EH662" s="5"/>
      <c r="EI662" s="5"/>
      <c r="EJ662" s="5"/>
      <c r="EK662" s="5"/>
      <c r="EL662" s="5"/>
      <c r="EM662" s="5"/>
      <c r="EN662" s="5"/>
      <c r="EO662" s="5"/>
      <c r="EP662" s="5"/>
      <c r="EQ662" s="5"/>
      <c r="ER662" s="5"/>
      <c r="ES662" s="5"/>
      <c r="ET662" s="5"/>
      <c r="EU662" s="5"/>
      <c r="EV662" s="5"/>
      <c r="EW662" s="5"/>
      <c r="EX662" s="5"/>
      <c r="EY662" s="5"/>
      <c r="EZ662" s="5"/>
      <c r="FA662" s="5"/>
      <c r="FB662" s="5"/>
      <c r="FC662" s="5"/>
      <c r="FD662" s="5"/>
      <c r="FE662" s="5"/>
      <c r="FF662" s="5"/>
      <c r="FG662" s="5"/>
      <c r="FH662" s="5"/>
      <c r="FI662" s="5"/>
      <c r="FJ662" s="5"/>
      <c r="FK662" s="5"/>
      <c r="FL662" s="5"/>
      <c r="FM662" s="5"/>
      <c r="FN662" s="5"/>
      <c r="FO662" s="5"/>
      <c r="FP662" s="5"/>
      <c r="FQ662" s="5"/>
      <c r="FR662" s="5"/>
      <c r="FS662" s="5"/>
      <c r="FT662" s="5"/>
      <c r="FU662" s="5"/>
      <c r="FV662" s="5"/>
      <c r="FW662" s="5"/>
      <c r="FX662" s="5"/>
      <c r="FY662" s="5"/>
      <c r="FZ662" s="5"/>
      <c r="GA662" s="5"/>
      <c r="GB662" s="5"/>
      <c r="GC662" s="5"/>
      <c r="GD662" s="5"/>
      <c r="GE662" s="5"/>
      <c r="GF662" s="5"/>
      <c r="GG662" s="5"/>
      <c r="GH662" s="5"/>
      <c r="GI662" s="5"/>
      <c r="GJ662" s="5"/>
      <c r="GK662" s="5"/>
      <c r="GL662" s="5"/>
      <c r="GM662" s="5"/>
      <c r="GN662" s="5"/>
      <c r="GO662" s="5"/>
      <c r="GP662" s="5"/>
      <c r="GQ662" s="5"/>
      <c r="GR662" s="5"/>
      <c r="GS662" s="5"/>
      <c r="GT662" s="5"/>
      <c r="GU662" s="5"/>
      <c r="GV662" s="5"/>
      <c r="GW662" s="5"/>
      <c r="GX662" s="5"/>
      <c r="GY662" s="5"/>
      <c r="GZ662" s="5"/>
      <c r="HA662" s="5"/>
      <c r="HB662" s="5"/>
      <c r="HC662" s="5"/>
    </row>
    <row r="663" spans="1:211" s="6" customFormat="1" ht="129.75" customHeight="1" x14ac:dyDescent="0.25">
      <c r="A663" s="56" t="s">
        <v>696</v>
      </c>
      <c r="B663" s="157" t="s">
        <v>697</v>
      </c>
      <c r="C663" s="163" t="s">
        <v>60</v>
      </c>
      <c r="D663" s="164" t="s">
        <v>0</v>
      </c>
      <c r="E663" s="165" t="s">
        <v>698</v>
      </c>
      <c r="F663" s="37" t="s">
        <v>0</v>
      </c>
      <c r="G663" s="163" t="s">
        <v>699</v>
      </c>
      <c r="H663" s="53" t="s">
        <v>0</v>
      </c>
      <c r="I663" s="53" t="s">
        <v>0</v>
      </c>
      <c r="J663" s="53" t="s">
        <v>0</v>
      </c>
      <c r="K663" s="53" t="s">
        <v>0</v>
      </c>
      <c r="L663" s="53" t="s">
        <v>0</v>
      </c>
      <c r="M663" s="53" t="s">
        <v>0</v>
      </c>
      <c r="N663" s="53" t="s">
        <v>0</v>
      </c>
      <c r="O663" s="53" t="s">
        <v>0</v>
      </c>
      <c r="P663" s="53" t="s">
        <v>0</v>
      </c>
      <c r="Q663" s="53" t="s">
        <v>0</v>
      </c>
      <c r="R663" s="53" t="s">
        <v>0</v>
      </c>
      <c r="S663" s="53">
        <v>80</v>
      </c>
      <c r="T663" s="53">
        <v>80</v>
      </c>
      <c r="U663" s="53">
        <v>80</v>
      </c>
      <c r="V663" s="59">
        <v>80</v>
      </c>
      <c r="W663" s="209">
        <f>SUM(S663:V663)</f>
        <v>320</v>
      </c>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5"/>
      <c r="EE663" s="5"/>
      <c r="EF663" s="5"/>
      <c r="EG663" s="5"/>
      <c r="EH663" s="5"/>
      <c r="EI663" s="5"/>
      <c r="EJ663" s="5"/>
      <c r="EK663" s="5"/>
      <c r="EL663" s="5"/>
      <c r="EM663" s="5"/>
      <c r="EN663" s="5"/>
      <c r="EO663" s="5"/>
      <c r="EP663" s="5"/>
      <c r="EQ663" s="5"/>
      <c r="ER663" s="5"/>
      <c r="ES663" s="5"/>
      <c r="ET663" s="5"/>
      <c r="EU663" s="5"/>
      <c r="EV663" s="5"/>
      <c r="EW663" s="5"/>
      <c r="EX663" s="5"/>
      <c r="EY663" s="5"/>
      <c r="EZ663" s="5"/>
      <c r="FA663" s="5"/>
      <c r="FB663" s="5"/>
      <c r="FC663" s="5"/>
      <c r="FD663" s="5"/>
      <c r="FE663" s="5"/>
      <c r="FF663" s="5"/>
      <c r="FG663" s="5"/>
      <c r="FH663" s="5"/>
      <c r="FI663" s="5"/>
      <c r="FJ663" s="5"/>
      <c r="FK663" s="5"/>
      <c r="FL663" s="5"/>
      <c r="FM663" s="5"/>
      <c r="FN663" s="5"/>
      <c r="FO663" s="5"/>
      <c r="FP663" s="5"/>
      <c r="FQ663" s="5"/>
      <c r="FR663" s="5"/>
      <c r="FS663" s="5"/>
      <c r="FT663" s="5"/>
      <c r="FU663" s="5"/>
      <c r="FV663" s="5"/>
      <c r="FW663" s="5"/>
      <c r="FX663" s="5"/>
      <c r="FY663" s="5"/>
      <c r="FZ663" s="5"/>
      <c r="GA663" s="5"/>
      <c r="GB663" s="5"/>
      <c r="GC663" s="5"/>
      <c r="GD663" s="5"/>
      <c r="GE663" s="5"/>
      <c r="GF663" s="5"/>
      <c r="GG663" s="5"/>
      <c r="GH663" s="5"/>
      <c r="GI663" s="5"/>
      <c r="GJ663" s="5"/>
      <c r="GK663" s="5"/>
      <c r="GL663" s="5"/>
      <c r="GM663" s="5"/>
      <c r="GN663" s="5"/>
      <c r="GO663" s="5"/>
      <c r="GP663" s="5"/>
      <c r="GQ663" s="5"/>
      <c r="GR663" s="5"/>
      <c r="GS663" s="5"/>
      <c r="GT663" s="5"/>
      <c r="GU663" s="5"/>
      <c r="GV663" s="5"/>
      <c r="GW663" s="5"/>
      <c r="GX663" s="5"/>
      <c r="GY663" s="5"/>
      <c r="GZ663" s="5"/>
      <c r="HA663" s="5"/>
      <c r="HB663" s="5"/>
      <c r="HC663" s="5"/>
    </row>
    <row r="664" spans="1:211" x14ac:dyDescent="0.25">
      <c r="A664" s="16"/>
      <c r="C664" s="6"/>
      <c r="D664" s="6"/>
      <c r="H664" s="6"/>
      <c r="I664" s="6"/>
      <c r="J664" s="6"/>
      <c r="K664" s="6"/>
      <c r="L664" s="6"/>
      <c r="M664" s="6"/>
      <c r="N664" s="6"/>
      <c r="O664" s="6"/>
      <c r="U664" s="6"/>
      <c r="V664" s="6"/>
    </row>
    <row r="665" spans="1:211" x14ac:dyDescent="0.25">
      <c r="A665" s="16"/>
      <c r="C665" s="6"/>
      <c r="D665" s="6"/>
      <c r="H665" s="6"/>
      <c r="I665" s="6"/>
      <c r="J665" s="6"/>
      <c r="K665" s="6"/>
      <c r="L665" s="6"/>
      <c r="M665" s="6"/>
      <c r="N665" s="6"/>
      <c r="O665" s="6"/>
      <c r="U665" s="6"/>
      <c r="V665" s="6"/>
    </row>
    <row r="666" spans="1:211" x14ac:dyDescent="0.25">
      <c r="A666" s="16"/>
      <c r="C666" s="6"/>
      <c r="D666" s="6"/>
      <c r="H666" s="6" t="s">
        <v>660</v>
      </c>
      <c r="I666" s="6"/>
      <c r="J666" s="18" t="s">
        <v>661</v>
      </c>
      <c r="K666" s="6"/>
      <c r="L666" s="6"/>
      <c r="M666" s="6"/>
      <c r="N666" s="6"/>
      <c r="O666" s="6"/>
      <c r="U666" s="6"/>
      <c r="V666" s="6"/>
    </row>
    <row r="667" spans="1:211" x14ac:dyDescent="0.25">
      <c r="A667" s="16"/>
      <c r="C667" s="6"/>
      <c r="D667" s="6"/>
      <c r="H667" s="5" t="s">
        <v>682</v>
      </c>
      <c r="I667" s="6"/>
      <c r="J667" s="6"/>
      <c r="K667" s="6"/>
      <c r="L667" s="6"/>
      <c r="M667" s="6"/>
      <c r="N667" s="6"/>
      <c r="O667" s="6"/>
      <c r="U667" s="6"/>
      <c r="V667" s="6"/>
    </row>
    <row r="668" spans="1:211" x14ac:dyDescent="0.25">
      <c r="A668" s="16"/>
      <c r="C668" s="6"/>
      <c r="D668" s="6"/>
      <c r="H668" s="6"/>
      <c r="I668" s="6"/>
      <c r="J668" s="6"/>
      <c r="K668" s="6"/>
      <c r="L668" s="6"/>
      <c r="M668" s="6"/>
      <c r="N668" s="6"/>
      <c r="O668" s="6"/>
      <c r="U668" s="6"/>
      <c r="V668" s="6"/>
    </row>
    <row r="669" spans="1:211" x14ac:dyDescent="0.25">
      <c r="A669" s="16"/>
      <c r="C669" s="6"/>
      <c r="D669" s="6"/>
      <c r="H669" s="6"/>
      <c r="I669" s="6"/>
      <c r="J669" s="6"/>
      <c r="K669" s="6"/>
      <c r="L669" s="6"/>
      <c r="M669" s="6"/>
      <c r="N669" s="6"/>
      <c r="O669" s="6"/>
      <c r="U669" s="6"/>
      <c r="V669" s="6"/>
    </row>
  </sheetData>
  <mergeCells count="86">
    <mergeCell ref="A8:A25"/>
    <mergeCell ref="B58:B71"/>
    <mergeCell ref="A34:A71"/>
    <mergeCell ref="B37:B56"/>
    <mergeCell ref="A78:A79"/>
    <mergeCell ref="A73:A74"/>
    <mergeCell ref="A81:A84"/>
    <mergeCell ref="B100:B113"/>
    <mergeCell ref="A122:A128"/>
    <mergeCell ref="B117:B120"/>
    <mergeCell ref="A3:W3"/>
    <mergeCell ref="D5:D6"/>
    <mergeCell ref="E5:E6"/>
    <mergeCell ref="F5:F6"/>
    <mergeCell ref="G5:G6"/>
    <mergeCell ref="B5:B6"/>
    <mergeCell ref="H5:J5"/>
    <mergeCell ref="C5:C6"/>
    <mergeCell ref="A5:A6"/>
    <mergeCell ref="B92:B95"/>
    <mergeCell ref="B200:B205"/>
    <mergeCell ref="A411:A412"/>
    <mergeCell ref="A402:A403"/>
    <mergeCell ref="A527:A528"/>
    <mergeCell ref="A384:A386"/>
    <mergeCell ref="B207:B210"/>
    <mergeCell ref="A98:A111"/>
    <mergeCell ref="A195:A210"/>
    <mergeCell ref="B145:B157"/>
    <mergeCell ref="A143:A157"/>
    <mergeCell ref="A332:A337"/>
    <mergeCell ref="A300:A303"/>
    <mergeCell ref="A313:A322"/>
    <mergeCell ref="A256:A269"/>
    <mergeCell ref="A225:A236"/>
    <mergeCell ref="A285:A297"/>
    <mergeCell ref="A212:A218"/>
    <mergeCell ref="A368:A371"/>
    <mergeCell ref="A272:A283"/>
    <mergeCell ref="A306:A309"/>
    <mergeCell ref="A340:A343"/>
    <mergeCell ref="A324:A329"/>
    <mergeCell ref="B166:B188"/>
    <mergeCell ref="A659:A662"/>
    <mergeCell ref="A88:A89"/>
    <mergeCell ref="A90:A94"/>
    <mergeCell ref="A388:A390"/>
    <mergeCell ref="A632:A635"/>
    <mergeCell ref="A115:A120"/>
    <mergeCell ref="A164:A188"/>
    <mergeCell ref="A643:A647"/>
    <mergeCell ref="A311:A312"/>
    <mergeCell ref="B222:B223"/>
    <mergeCell ref="B214:B218"/>
    <mergeCell ref="A220:A223"/>
    <mergeCell ref="A380:A382"/>
    <mergeCell ref="A241:A252"/>
    <mergeCell ref="A141:A142"/>
    <mergeCell ref="A405:A406"/>
    <mergeCell ref="A422:A423"/>
    <mergeCell ref="B585:B607"/>
    <mergeCell ref="A650:A653"/>
    <mergeCell ref="A439:A440"/>
    <mergeCell ref="A638:A641"/>
    <mergeCell ref="A475:A478"/>
    <mergeCell ref="A584:A607"/>
    <mergeCell ref="A471:A473"/>
    <mergeCell ref="A531:A532"/>
    <mergeCell ref="A609:A630"/>
    <mergeCell ref="A577:A581"/>
    <mergeCell ref="B124:B129"/>
    <mergeCell ref="A347:A353"/>
    <mergeCell ref="A354:A357"/>
    <mergeCell ref="T1:W1"/>
    <mergeCell ref="A655:A658"/>
    <mergeCell ref="B634:B635"/>
    <mergeCell ref="A427:A428"/>
    <mergeCell ref="A483:A484"/>
    <mergeCell ref="A448:A451"/>
    <mergeCell ref="K5:W5"/>
    <mergeCell ref="B611:B630"/>
    <mergeCell ref="A393:A396"/>
    <mergeCell ref="A414:A415"/>
    <mergeCell ref="A419:A420"/>
    <mergeCell ref="A376:A378"/>
    <mergeCell ref="A408:A409"/>
  </mergeCells>
  <conditionalFormatting sqref="K614:L615 K617:L617 N615:R615 K619:L619 K626:L626 N617:P617 O628:R629 N629:R630 N619 K628:L630 M630 R614 G632 M623:R625 M627:U627 S625:U625 S623:U623 M620:U620 M618:U618 M616:U616 N584:R585 K585:L586 K600:L601 K603:L605 K607:L607 K611:L611 M602:R604 N605:R607 N588:R601 S576:U577 M589:M600 M586:R587 G583 K588:L598 C584:C586 G609 F577 C579:C581 G579:G581 F571 F574 F568 F562 F565 F559 D560 F551:F554 E564:E577 K504:L506 K502:K503 M489:M506 K489:L501 R488:U489 W506 W492:W493 W495:W496 W509:W510 W512:W513 S504:U504 W521:W522 K464:U464 K468:U468 J478 C461:C470 J475:J476 H475:I478 E484:G484 B458:C460 H470:J474 H479:J479 E482 I480:I484 E490:J491 E527:E530 G527:G530 E455:J455 E454:F454 H454:J454 E457:J457 H456:J456 E460:J460 E458:F459 H458:J459 E462:J462 H461:J461 E465:J465 H463:J464 E469:J469 H466:J468 E470:F470 E493:J494 E489 H492:J492 E496:J496 E492 H495:J495 E499:J499 E495 H497:J498 E502:J502 H500:J501 F500 F497 H503:J503 E507:J508 G504:J505 H506:J506 E510:J510 E509 H509:J509 E513:J513 E503:E506 H511:J512 E516:J516 F511 H514:J515 E519:J519 E514:E515 H517:J518 E522:J522 E517:E518 H520:J521 F520 B461:B488 E461:F461 E497:E498 E500:E501 E511:E512 E520:E521 C484:C485 H485:J489 E474:F474 F528 F530 B527:C530 E485:F485 E456:F456 E463:F464 E466:F468 F470:F471 S461:U461 K471:U472 K458:R461 W459:W461 N489:R501 N504:R506 E523 H523:J523 H448:I451 C453:C457 E453:J453 F448 K453:R456 W453 K419:U419 K418:M418 O418:U418 K442:U442 K445:U445 H416:J419 E403:J404 E402:F402 H402:J402 E406:J406 H405:J405 E409:J409 H407:J408 E412:J412 H410:J411 E415:J415 H413:J414 E420:J420 E423:J423 H421:J422 E428:J429 E431:J431 H430:J430 E434:J434 H432:J433 E437:J438 H435:J436 E440:J440 H439:U439 E443:J443 H441:J442 H444:J447 B412:B417 E405:F405 E410:F411 E413:F414 E421:F422 E432:F433 E430:F430 E435:F436 E439:F439 D421 D435 H424:J427 C425:F425 C412:C447 D424:D426 E424:F427 E444:F447 G446:G447 B419:B457 B393:C393 E393:J393 E394:F394 H394:J394 C394 C392:W392 E407:F408 E416:F419 E441:F442 K422:U423 K425:U427 S430:U430 B489:C523 K429:R430 F549 G549:J550 B549:C577 E549:E562 M549:U550 E400 B395:C411 W501:W502 W515:W516 W518:W519 S455:U456 S459:U459 J527:U530 S399:U399 K433:U436 S492:U501 N502 P502:Q502 S502:T502 K508:U523 S584:U607 S582:U582 P569:U569 P572:U572 Q575:U575 Q417:U417 S567:U568 S570:U574 S630:U630 F639:G641 F638 I638:U638 H638:H639 C638:E641 H643:M647 H368:J368 F369:J371 F368 F377:J378 F372:F376 F381:J382 F379:F380 H379:J380 F385:J386 F383:F384 H383:J384 F389:J390 H387:J388 H372:J376 F387:F388 F391:F393 H391:J392 B367:J367 B638:B643 D304:D305 I286:P299 B272:P283 C289:P289 W256 Q257:R269 W285 Q264:S267 K621:L621 G555:U556 G567:R577 K486:R488 R643:T647 C642:F648 Q639:Q647 C165:C188 K253:P255 K154 N149:Q149 O148:R148 M151 M157:M158 L156 K152:L152 F189:U189 L219:U220 H199:H210 H214:I217 H211:J211 H218:J218 B206 B190:B195 H222:H223 B211:B212 B197:B199 H220 C221:G224 D218:E220 I220:J223 F219:G219 J133:J160 I133:I145 I147:I154 H155:I160 H164:M164 B143:B144 B219:B221 C219 D144:F158 G144:G157 D150:J150 L147:R147 E143:E158 B159:D160 F159:G160 C160:F161 C189:D189 E191 E219:E239 K218:K239 K126:L126 K128:L128 M127 K121:L124 L98:L102 K104 K106 K108 K110 K114:L117 K119:L119 M120:M123 M93 B98 K90:L92 L94 L104:L105 O103:R103 M129:M130 K130:L130 N107:R107 M111 H85:R86 D122:E131 J124:J125 B121:C123 I130:J132 H127:I127 H129:I129 H125:I125 B114:C116 D116:H116 C98:C113 H90 F91:G96 I114:J121 D98:E98 H114:H115 H117:H124 H126 H128 H130:H154 D99:G113 D117:G121 H98:J113 G123:G131 B130:B131 F114 D114:E115 D132:D143 C112:J112 B88:E88 B87:J87 B89:J89 B90:E91 B86:D86 B85:F85 F123:F142 D141:V142 M108:R108 N121:R123 K131:R145 N130:R130 C80:F80 G133:G142 B142:J142 C125 C127 H160:U160 R121:V121 R131:V131 K159:R160 W115 W121:W122 W130:W143 W158:W161 W85:W86 P253:P283 M104:R106 B224:B240 I90:J96 H92:H96 C92:E96 B96 K96:R96 K98:K101 H37:H50 C34 I38:I39 I41:I42 P102 B239:U239 W96:W98 B33:C33 E33:J33 B81:E81 B82:J84 K84:P84 Q49:Q50 R245:S254 C129:C158 R149:R150 K149:L149 B255:V255 I63:I65 I67:I68 R49:U49 Q66:V66 H62:I62 E164:E167 G557:Q557 G558:U566 K484:U485 R397:U397 R424:U424 Q272:U272 S438:U438 B312:H312 R641:T641 U641:U643 D367:E372 D354:E359 F163:F164 C163:D164 G163:M163 N163:R164 S161:U162 F304:U305 H88:W88 V90:W90 M90:V91 M98:U98 M99:V101 S103:V104 S106:V108 H80:W81 K82:V83 M114:V116 M118:V118 S120:V123 S127:V127 S129:V144 H158:V158 S164:V164 W239:W241 B241:U241 B242:V244 B245:U252 Q253:U254 Q255:V259 R260:V269 G270:U270 B271:U271 P284:V299 P300:U303 W300:W302 B306:U309 W304:W309 K368:U377 W368:W372 K378:W394 S402:U404 S405:V414 W426:W430 W421:W423 H644:U648 W484:W485 W433:W434 W527:W530 D344:E344 B333:I335 R418:U419 G552:Q554 W395:W414 W416:W419 W436 W638:W648 W163:W164 D375:E392 F161:U161">
    <cfRule type="containsBlanks" dxfId="70" priority="363">
      <formula>LEN(TRIM(B33))=0</formula>
    </cfRule>
  </conditionalFormatting>
  <conditionalFormatting sqref="B663:C663 E650 G650:Q650 K655:Q662 R650:U655 B651:Q654 G663:U663 V651:V653 S656:V656 W650:W658">
    <cfRule type="containsBlanks" dxfId="69" priority="80">
      <formula>LEN(TRIM(B650))=0</formula>
    </cfRule>
  </conditionalFormatting>
  <conditionalFormatting sqref="H654:U654 W654">
    <cfRule type="containsBlanks" dxfId="68" priority="79">
      <formula>LEN(TRIM(H654))=0</formula>
    </cfRule>
  </conditionalFormatting>
  <conditionalFormatting sqref="C654:F654">
    <cfRule type="containsBlanks" dxfId="67" priority="78">
      <formula>LEN(TRIM(C654))=0</formula>
    </cfRule>
  </conditionalFormatting>
  <conditionalFormatting sqref="B654">
    <cfRule type="containsBlanks" dxfId="66" priority="77" stopIfTrue="1">
      <formula>LEN(TRIM(B654))=0</formula>
    </cfRule>
  </conditionalFormatting>
  <conditionalFormatting sqref="I362:I363">
    <cfRule type="containsBlanks" dxfId="65" priority="72">
      <formula>LEN(TRIM(I362))=0</formula>
    </cfRule>
  </conditionalFormatting>
  <conditionalFormatting sqref="J362:J363">
    <cfRule type="containsBlanks" dxfId="64" priority="71">
      <formula>LEN(TRIM(J362))=0</formula>
    </cfRule>
  </conditionalFormatting>
  <conditionalFormatting sqref="I364:J364">
    <cfRule type="containsBlanks" dxfId="63" priority="70">
      <formula>LEN(TRIM(I364))=0</formula>
    </cfRule>
  </conditionalFormatting>
  <conditionalFormatting sqref="I361">
    <cfRule type="containsBlanks" dxfId="62" priority="69">
      <formula>LEN(TRIM(I361))=0</formula>
    </cfRule>
  </conditionalFormatting>
  <conditionalFormatting sqref="D350:E351">
    <cfRule type="containsBlanks" dxfId="61" priority="68">
      <formula>LEN(TRIM(D350))=0</formula>
    </cfRule>
  </conditionalFormatting>
  <conditionalFormatting sqref="I352:I353">
    <cfRule type="containsBlanks" dxfId="60" priority="67">
      <formula>LEN(TRIM(I352))=0</formula>
    </cfRule>
  </conditionalFormatting>
  <conditionalFormatting sqref="J352:J353">
    <cfRule type="containsBlanks" dxfId="59" priority="66">
      <formula>LEN(TRIM(J352))=0</formula>
    </cfRule>
  </conditionalFormatting>
  <conditionalFormatting sqref="R660:R662">
    <cfRule type="containsBlanks" dxfId="58" priority="65">
      <formula>LEN(TRIM(R660))=0</formula>
    </cfRule>
  </conditionalFormatting>
  <conditionalFormatting sqref="R656:R658">
    <cfRule type="containsBlanks" dxfId="57" priority="64">
      <formula>LEN(TRIM(R656))=0</formula>
    </cfRule>
  </conditionalFormatting>
  <conditionalFormatting sqref="H655:J655">
    <cfRule type="containsBlanks" dxfId="56" priority="63">
      <formula>LEN(TRIM(H655))=0</formula>
    </cfRule>
  </conditionalFormatting>
  <conditionalFormatting sqref="V96">
    <cfRule type="containsBlanks" dxfId="55" priority="62">
      <formula>LEN(TRIM(V96))=0</formula>
    </cfRule>
  </conditionalFormatting>
  <conditionalFormatting sqref="V97:V98">
    <cfRule type="containsBlanks" dxfId="54" priority="61">
      <formula>LEN(TRIM(V97))=0</formula>
    </cfRule>
  </conditionalFormatting>
  <conditionalFormatting sqref="V85">
    <cfRule type="containsBlanks" dxfId="53" priority="60">
      <formula>LEN(TRIM(V85))=0</formula>
    </cfRule>
  </conditionalFormatting>
  <conditionalFormatting sqref="V86">
    <cfRule type="containsBlanks" dxfId="52" priority="59">
      <formula>LEN(TRIM(V86))=0</formula>
    </cfRule>
  </conditionalFormatting>
  <conditionalFormatting sqref="S145:V145">
    <cfRule type="containsBlanks" dxfId="51" priority="58">
      <formula>LEN(TRIM(S145))=0</formula>
    </cfRule>
  </conditionalFormatting>
  <conditionalFormatting sqref="V159:V162">
    <cfRule type="containsBlanks" dxfId="50" priority="57">
      <formula>LEN(TRIM(V159))=0</formula>
    </cfRule>
  </conditionalFormatting>
  <conditionalFormatting sqref="V163">
    <cfRule type="containsBlanks" dxfId="49" priority="56">
      <formula>LEN(TRIM(V163))=0</formula>
    </cfRule>
  </conditionalFormatting>
  <conditionalFormatting sqref="V239:V241">
    <cfRule type="containsBlanks" dxfId="48" priority="55">
      <formula>LEN(TRIM(V239))=0</formula>
    </cfRule>
  </conditionalFormatting>
  <conditionalFormatting sqref="V245:V254">
    <cfRule type="containsBlanks" dxfId="47" priority="54">
      <formula>LEN(TRIM(V245))=0</formula>
    </cfRule>
  </conditionalFormatting>
  <conditionalFormatting sqref="V300:V306">
    <cfRule type="containsBlanks" dxfId="46" priority="53">
      <formula>LEN(TRIM(V300))=0</formula>
    </cfRule>
  </conditionalFormatting>
  <conditionalFormatting sqref="V397:V399">
    <cfRule type="containsBlanks" dxfId="45" priority="50">
      <formula>LEN(TRIM(V397))=0</formula>
    </cfRule>
  </conditionalFormatting>
  <conditionalFormatting sqref="V400:V404">
    <cfRule type="containsBlanks" dxfId="44" priority="49">
      <formula>LEN(TRIM(V400))=0</formula>
    </cfRule>
  </conditionalFormatting>
  <conditionalFormatting sqref="V416:V427">
    <cfRule type="containsBlanks" dxfId="43" priority="48">
      <formula>LEN(TRIM(V416))=0</formula>
    </cfRule>
  </conditionalFormatting>
  <conditionalFormatting sqref="V429:V430">
    <cfRule type="containsBlanks" dxfId="42" priority="47">
      <formula>LEN(TRIM(V429))=0</formula>
    </cfRule>
  </conditionalFormatting>
  <conditionalFormatting sqref="V432:V436 V441:V442 V444:V445 V448 V452:V456 V458:V461 V463:V464 V466:V468 V470:V472 V479:V483 V485:V489 V491:V492 V494:V495 V497:V498 V500:V501 V503:V506 V508:V509 V511:V512 V514:V515 V517:V518 V520:V521 V523:V527 V529:V531 V533:V550 V552:V555 V557:V558 V560:V561 V563:V564 V566:V567 V569:V570 V572:V573 V575:V578 V580 V583 V608:V609 V631:V636 V638 V642:V643 V647:V648 V654:V655 V650 V438:V439 V663 V659 V474:V475">
    <cfRule type="containsBlanks" dxfId="41" priority="46">
      <formula>LEN(TRIM(V432))=0</formula>
    </cfRule>
  </conditionalFormatting>
  <conditionalFormatting sqref="V584:V607">
    <cfRule type="containsBlanks" dxfId="40" priority="44">
      <formula>LEN(TRIM(V584))=0</formula>
    </cfRule>
  </conditionalFormatting>
  <conditionalFormatting sqref="N608:U608">
    <cfRule type="containsBlanks" dxfId="39" priority="43">
      <formula>LEN(TRIM(N608))=0</formula>
    </cfRule>
  </conditionalFormatting>
  <conditionalFormatting sqref="V630 V627 V625 V623 V620 V618 V616">
    <cfRule type="containsBlanks" dxfId="38" priority="42">
      <formula>LEN(TRIM(V616))=0</formula>
    </cfRule>
  </conditionalFormatting>
  <conditionalFormatting sqref="C637:W637">
    <cfRule type="containsBlanks" dxfId="37" priority="41">
      <formula>LEN(TRIM(C637))=0</formula>
    </cfRule>
  </conditionalFormatting>
  <conditionalFormatting sqref="D340:E340">
    <cfRule type="containsBlanks" dxfId="36" priority="40">
      <formula>LEN(TRIM(D340))=0</formula>
    </cfRule>
  </conditionalFormatting>
  <conditionalFormatting sqref="C341:H341">
    <cfRule type="containsBlanks" dxfId="35" priority="39">
      <formula>LEN(TRIM(C341))=0</formula>
    </cfRule>
  </conditionalFormatting>
  <conditionalFormatting sqref="B341:B343">
    <cfRule type="containsBlanks" dxfId="34" priority="38">
      <formula>LEN(TRIM(B341))=0</formula>
    </cfRule>
  </conditionalFormatting>
  <conditionalFormatting sqref="C342:H342">
    <cfRule type="containsBlanks" dxfId="33" priority="37">
      <formula>LEN(TRIM(C342))=0</formula>
    </cfRule>
  </conditionalFormatting>
  <conditionalFormatting sqref="C343:H343">
    <cfRule type="containsBlanks" dxfId="32" priority="36">
      <formula>LEN(TRIM(C343))=0</formula>
    </cfRule>
  </conditionalFormatting>
  <conditionalFormatting sqref="H344:R345">
    <cfRule type="containsBlanks" dxfId="31" priority="34">
      <formula>LEN(TRIM(H344))=0</formula>
    </cfRule>
  </conditionalFormatting>
  <conditionalFormatting sqref="H340">
    <cfRule type="containsBlanks" dxfId="30" priority="33">
      <formula>LEN(TRIM(H340))=0</formula>
    </cfRule>
  </conditionalFormatting>
  <conditionalFormatting sqref="I340:R340">
    <cfRule type="containsBlanks" dxfId="29" priority="32">
      <formula>LEN(TRIM(I340))=0</formula>
    </cfRule>
  </conditionalFormatting>
  <conditionalFormatting sqref="T344:V344">
    <cfRule type="containsBlanks" dxfId="28" priority="31">
      <formula>LEN(TRIM(T344))=0</formula>
    </cfRule>
  </conditionalFormatting>
  <conditionalFormatting sqref="S340:W340">
    <cfRule type="containsBlanks" dxfId="27" priority="30">
      <formula>LEN(TRIM(S340))=0</formula>
    </cfRule>
  </conditionalFormatting>
  <conditionalFormatting sqref="T345:V345">
    <cfRule type="containsBlanks" dxfId="26" priority="28">
      <formula>LEN(TRIM(T345))=0</formula>
    </cfRule>
  </conditionalFormatting>
  <conditionalFormatting sqref="I341">
    <cfRule type="containsBlanks" dxfId="25" priority="27">
      <formula>LEN(TRIM(I341))=0</formula>
    </cfRule>
  </conditionalFormatting>
  <conditionalFormatting sqref="I342:I343">
    <cfRule type="containsBlanks" dxfId="24" priority="26">
      <formula>LEN(TRIM(I342))=0</formula>
    </cfRule>
  </conditionalFormatting>
  <conditionalFormatting sqref="I336:I337">
    <cfRule type="containsBlanks" dxfId="23" priority="25">
      <formula>LEN(TRIM(I336))=0</formula>
    </cfRule>
  </conditionalFormatting>
  <conditionalFormatting sqref="I329">
    <cfRule type="containsBlanks" dxfId="22" priority="24">
      <formula>LEN(TRIM(I329))=0</formula>
    </cfRule>
  </conditionalFormatting>
  <conditionalFormatting sqref="I319:I320">
    <cfRule type="containsBlanks" dxfId="21" priority="23">
      <formula>LEN(TRIM(I319))=0</formula>
    </cfRule>
  </conditionalFormatting>
  <conditionalFormatting sqref="I328">
    <cfRule type="containsBlanks" dxfId="20" priority="22">
      <formula>LEN(TRIM(I328))=0</formula>
    </cfRule>
  </conditionalFormatting>
  <conditionalFormatting sqref="I321:I322">
    <cfRule type="containsBlanks" dxfId="19" priority="20">
      <formula>LEN(TRIM(I321))=0</formula>
    </cfRule>
  </conditionalFormatting>
  <conditionalFormatting sqref="I55">
    <cfRule type="containsBlanks" dxfId="18" priority="18">
      <formula>LEN(TRIM(I55))=0</formula>
    </cfRule>
  </conditionalFormatting>
  <conditionalFormatting sqref="I54">
    <cfRule type="containsBlanks" dxfId="17" priority="19">
      <formula>LEN(TRIM(I54))=0</formula>
    </cfRule>
  </conditionalFormatting>
  <conditionalFormatting sqref="I70">
    <cfRule type="containsBlanks" dxfId="16" priority="16">
      <formula>LEN(TRIM(I70))=0</formula>
    </cfRule>
  </conditionalFormatting>
  <conditionalFormatting sqref="I69">
    <cfRule type="containsBlanks" dxfId="15" priority="17">
      <formula>LEN(TRIM(I69))=0</formula>
    </cfRule>
  </conditionalFormatting>
  <conditionalFormatting sqref="S642:T642">
    <cfRule type="containsBlanks" dxfId="14" priority="15">
      <formula>LEN(TRIM(S642))=0</formula>
    </cfRule>
  </conditionalFormatting>
  <conditionalFormatting sqref="C649:W649">
    <cfRule type="containsBlanks" dxfId="13" priority="14">
      <formula>LEN(TRIM(C649))=0</formula>
    </cfRule>
  </conditionalFormatting>
  <conditionalFormatting sqref="I71">
    <cfRule type="containsBlanks" dxfId="12" priority="13">
      <formula>LEN(TRIM(I71))=0</formula>
    </cfRule>
  </conditionalFormatting>
  <conditionalFormatting sqref="I56">
    <cfRule type="containsBlanks" dxfId="11" priority="12">
      <formula>LEN(TRIM(I56))=0</formula>
    </cfRule>
  </conditionalFormatting>
  <conditionalFormatting sqref="R552">
    <cfRule type="containsBlanks" dxfId="10" priority="11">
      <formula>LEN(TRIM(R552))=0</formula>
    </cfRule>
  </conditionalFormatting>
  <conditionalFormatting sqref="R553">
    <cfRule type="containsBlanks" dxfId="9" priority="10">
      <formula>LEN(TRIM(R553))=0</formula>
    </cfRule>
  </conditionalFormatting>
  <conditionalFormatting sqref="R554">
    <cfRule type="containsBlanks" dxfId="8" priority="9">
      <formula>LEN(TRIM(R554))=0</formula>
    </cfRule>
  </conditionalFormatting>
  <conditionalFormatting sqref="R557">
    <cfRule type="containsBlanks" dxfId="7" priority="8">
      <formula>LEN(TRIM(R557))=0</formula>
    </cfRule>
  </conditionalFormatting>
  <conditionalFormatting sqref="W162">
    <cfRule type="containsBlanks" dxfId="6" priority="7">
      <formula>LEN(TRIM(W162))=0</formula>
    </cfRule>
  </conditionalFormatting>
  <conditionalFormatting sqref="W345">
    <cfRule type="containsBlanks" dxfId="5" priority="6">
      <formula>LEN(TRIM(W345))=0</formula>
    </cfRule>
  </conditionalFormatting>
  <conditionalFormatting sqref="W441">
    <cfRule type="containsBlanks" dxfId="4" priority="5">
      <formula>LEN(TRIM(W441))=0</formula>
    </cfRule>
  </conditionalFormatting>
  <conditionalFormatting sqref="F162">
    <cfRule type="containsBlanks" dxfId="3" priority="4">
      <formula>LEN(TRIM(F162))=0</formula>
    </cfRule>
  </conditionalFormatting>
  <conditionalFormatting sqref="F285">
    <cfRule type="containsBlanks" dxfId="2" priority="3">
      <formula>LEN(TRIM(F285))=0</formula>
    </cfRule>
  </conditionalFormatting>
  <conditionalFormatting sqref="W455">
    <cfRule type="containsBlanks" dxfId="1" priority="2">
      <formula>LEN(TRIM(W455))=0</formula>
    </cfRule>
  </conditionalFormatting>
  <conditionalFormatting sqref="W494">
    <cfRule type="containsBlanks" dxfId="0" priority="1">
      <formula>LEN(TRIM(W494))=0</formula>
    </cfRule>
  </conditionalFormatting>
  <pageMargins left="0.19685039370078741" right="0.19685039370078741" top="0.59055118110236227" bottom="0.19685039370078741" header="0.11811023622047245" footer="0.11811023622047245"/>
  <pageSetup paperSize="9" scale="47" firstPageNumber="17" fitToHeight="56" orientation="landscape" useFirstPageNumber="1" r:id="rId1"/>
  <headerFooter differentFirst="1">
    <oddHeader>&amp;C&amp;"Times New Roman,обычный"&amp;P</oddHeader>
    <firstHeader>&amp;C&amp;P</firstHeader>
  </headerFooter>
  <rowBreaks count="2" manualBreakCount="2">
    <brk id="269" max="16383" man="1"/>
    <brk id="28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Приложение</vt:lpstr>
      <vt:lpstr>Приложение!_GoBack</vt:lpstr>
      <vt:lpstr>Приложение!Заголовки_для_печати</vt:lpstr>
      <vt:lpstr>Приложение!Область_печати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A. Klishina</dc:creator>
  <cp:lastModifiedBy>Andreeva___</cp:lastModifiedBy>
  <cp:lastPrinted>2022-11-15T03:16:37Z</cp:lastPrinted>
  <dcterms:created xsi:type="dcterms:W3CDTF">2013-11-22T11:49:29Z</dcterms:created>
  <dcterms:modified xsi:type="dcterms:W3CDTF">2022-12-07T08:38:31Z</dcterms:modified>
</cp:coreProperties>
</file>