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k\Документы\2019 ИСХОДЯЩИЕ\Щербаков\ГОСПРОГРАММА\"/>
    </mc:Choice>
  </mc:AlternateContent>
  <bookViews>
    <workbookView xWindow="0" yWindow="60" windowWidth="15570" windowHeight="8010"/>
  </bookViews>
  <sheets>
    <sheet name="Приложение" sheetId="1" r:id="rId1"/>
  </sheets>
  <definedNames>
    <definedName name="_xlnm._FilterDatabase" localSheetId="0" hidden="1">Приложение!$A$8:$IU$475</definedName>
    <definedName name="_xlnm.Print_Area" localSheetId="0">Приложение!$A$1:$U$475</definedName>
  </definedNames>
  <calcPr calcId="162913"/>
</workbook>
</file>

<file path=xl/calcChain.xml><?xml version="1.0" encoding="utf-8"?>
<calcChain xmlns="http://schemas.openxmlformats.org/spreadsheetml/2006/main">
  <c r="R347" i="1" l="1"/>
  <c r="R257" i="1" s="1"/>
  <c r="S347" i="1"/>
  <c r="S257" i="1" s="1"/>
  <c r="T347" i="1"/>
  <c r="T257" i="1" s="1"/>
  <c r="U218" i="1"/>
  <c r="O121" i="1"/>
  <c r="R420" i="1"/>
  <c r="R418" i="1" s="1"/>
  <c r="U418" i="1" s="1"/>
  <c r="S396" i="1"/>
  <c r="T396" i="1"/>
  <c r="R396" i="1"/>
  <c r="R394" i="1" s="1"/>
  <c r="Q396" i="1"/>
  <c r="R397" i="1"/>
  <c r="S397" i="1"/>
  <c r="S394" i="1" s="1"/>
  <c r="T397" i="1"/>
  <c r="T420" i="1"/>
  <c r="S420" i="1"/>
  <c r="U420" i="1"/>
  <c r="S421" i="1"/>
  <c r="S418" i="1"/>
  <c r="T421" i="1"/>
  <c r="T418" i="1" s="1"/>
  <c r="R421" i="1"/>
  <c r="S262" i="1"/>
  <c r="T262" i="1"/>
  <c r="R262" i="1"/>
  <c r="R254" i="1" s="1"/>
  <c r="S313" i="1"/>
  <c r="T313" i="1"/>
  <c r="R313" i="1"/>
  <c r="S305" i="1"/>
  <c r="U305" i="1" s="1"/>
  <c r="T305" i="1"/>
  <c r="R305" i="1"/>
  <c r="S265" i="1"/>
  <c r="T265" i="1"/>
  <c r="R265" i="1"/>
  <c r="U265" i="1" s="1"/>
  <c r="R201" i="1"/>
  <c r="R96" i="1" s="1"/>
  <c r="R93" i="1" s="1"/>
  <c r="T106" i="1"/>
  <c r="S106" i="1"/>
  <c r="R106" i="1"/>
  <c r="Q106" i="1"/>
  <c r="R37" i="1"/>
  <c r="N194" i="1"/>
  <c r="O194" i="1"/>
  <c r="N195" i="1"/>
  <c r="O195" i="1"/>
  <c r="N196" i="1"/>
  <c r="O196" i="1"/>
  <c r="N197" i="1"/>
  <c r="O197" i="1"/>
  <c r="M197" i="1"/>
  <c r="M192" i="1" s="1"/>
  <c r="M196" i="1"/>
  <c r="M195" i="1"/>
  <c r="M194" i="1"/>
  <c r="M142" i="1"/>
  <c r="M95" i="1" s="1"/>
  <c r="N131" i="1"/>
  <c r="M131" i="1"/>
  <c r="R136" i="1"/>
  <c r="R131" i="1"/>
  <c r="T136" i="1"/>
  <c r="T131" i="1"/>
  <c r="S136" i="1"/>
  <c r="Q136" i="1"/>
  <c r="Q131" i="1" s="1"/>
  <c r="P136" i="1"/>
  <c r="P131" i="1" s="1"/>
  <c r="O136" i="1"/>
  <c r="O131" i="1" s="1"/>
  <c r="T197" i="1"/>
  <c r="R197" i="1"/>
  <c r="Q197" i="1"/>
  <c r="P197" i="1"/>
  <c r="T196" i="1"/>
  <c r="S196" i="1"/>
  <c r="Q196" i="1"/>
  <c r="U196" i="1" s="1"/>
  <c r="P196" i="1"/>
  <c r="T195" i="1"/>
  <c r="S195" i="1"/>
  <c r="Q195" i="1"/>
  <c r="U195" i="1" s="1"/>
  <c r="P195" i="1"/>
  <c r="T194" i="1"/>
  <c r="S194" i="1"/>
  <c r="Q194" i="1"/>
  <c r="Q142" i="1" s="1"/>
  <c r="P194" i="1"/>
  <c r="P142" i="1"/>
  <c r="P140" i="1" s="1"/>
  <c r="S37" i="1"/>
  <c r="T37" i="1"/>
  <c r="T23" i="1" s="1"/>
  <c r="R23" i="1"/>
  <c r="R70" i="1"/>
  <c r="S86" i="1"/>
  <c r="T86" i="1"/>
  <c r="R86" i="1"/>
  <c r="P86" i="1"/>
  <c r="U86" i="1" s="1"/>
  <c r="O86" i="1"/>
  <c r="N86" i="1"/>
  <c r="M86" i="1"/>
  <c r="U447" i="1"/>
  <c r="U446" i="1"/>
  <c r="S345" i="1"/>
  <c r="U89" i="1"/>
  <c r="U88" i="1"/>
  <c r="U87" i="1"/>
  <c r="S261" i="1"/>
  <c r="S259" i="1" s="1"/>
  <c r="U276" i="1"/>
  <c r="S460" i="1"/>
  <c r="T460" i="1"/>
  <c r="S452" i="1"/>
  <c r="T452" i="1"/>
  <c r="S442" i="1"/>
  <c r="T442" i="1"/>
  <c r="S434" i="1"/>
  <c r="T434" i="1"/>
  <c r="S346" i="1"/>
  <c r="S343" i="1" s="1"/>
  <c r="T346" i="1"/>
  <c r="T345" i="1"/>
  <c r="T343" i="1"/>
  <c r="T261" i="1"/>
  <c r="T253" i="1" s="1"/>
  <c r="U448" i="1"/>
  <c r="R261" i="1"/>
  <c r="R253" i="1" s="1"/>
  <c r="R251" i="1" s="1"/>
  <c r="U407" i="1"/>
  <c r="U405" i="1"/>
  <c r="U406" i="1"/>
  <c r="U322" i="1"/>
  <c r="U321" i="1"/>
  <c r="R199" i="1"/>
  <c r="R200" i="1"/>
  <c r="U200" i="1" s="1"/>
  <c r="R198" i="1"/>
  <c r="T200" i="1"/>
  <c r="S200" i="1"/>
  <c r="T199" i="1"/>
  <c r="U199" i="1"/>
  <c r="S199" i="1"/>
  <c r="S192" i="1" s="1"/>
  <c r="Q199" i="1"/>
  <c r="P199" i="1"/>
  <c r="P192" i="1"/>
  <c r="O199" i="1"/>
  <c r="N199" i="1"/>
  <c r="M199" i="1"/>
  <c r="U210" i="1"/>
  <c r="U209" i="1"/>
  <c r="S198" i="1"/>
  <c r="U198" i="1" s="1"/>
  <c r="T198" i="1"/>
  <c r="T192" i="1" s="1"/>
  <c r="U302" i="1"/>
  <c r="U301" i="1"/>
  <c r="U298" i="1"/>
  <c r="U297" i="1"/>
  <c r="U294" i="1"/>
  <c r="U293" i="1"/>
  <c r="U290" i="1"/>
  <c r="U289" i="1"/>
  <c r="U286" i="1"/>
  <c r="U285" i="1"/>
  <c r="U282" i="1"/>
  <c r="U281" i="1"/>
  <c r="N143" i="1"/>
  <c r="N96" i="1" s="1"/>
  <c r="N14" i="1" s="1"/>
  <c r="O143" i="1"/>
  <c r="P143" i="1"/>
  <c r="P96" i="1" s="1"/>
  <c r="P14" i="1" s="1"/>
  <c r="P11" i="1" s="1"/>
  <c r="Q143" i="1"/>
  <c r="Q96" i="1"/>
  <c r="R143" i="1"/>
  <c r="R140" i="1" s="1"/>
  <c r="S143" i="1"/>
  <c r="T143" i="1"/>
  <c r="M143" i="1"/>
  <c r="M96" i="1" s="1"/>
  <c r="U172" i="1"/>
  <c r="U171" i="1"/>
  <c r="P347" i="1"/>
  <c r="P257" i="1"/>
  <c r="Q347" i="1"/>
  <c r="Q257" i="1" s="1"/>
  <c r="N397" i="1"/>
  <c r="M397" i="1"/>
  <c r="U397" i="1" s="1"/>
  <c r="Q421" i="1"/>
  <c r="P421" i="1"/>
  <c r="O421" i="1"/>
  <c r="N421" i="1"/>
  <c r="M421" i="1"/>
  <c r="Q420" i="1"/>
  <c r="P420" i="1"/>
  <c r="P418" i="1"/>
  <c r="O420" i="1"/>
  <c r="O418" i="1" s="1"/>
  <c r="N420" i="1"/>
  <c r="M420" i="1"/>
  <c r="M418" i="1" s="1"/>
  <c r="Q460" i="1"/>
  <c r="P460" i="1"/>
  <c r="O460" i="1"/>
  <c r="N460" i="1"/>
  <c r="M460" i="1"/>
  <c r="R460" i="1"/>
  <c r="U460" i="1"/>
  <c r="Q452" i="1"/>
  <c r="P452" i="1"/>
  <c r="U452" i="1" s="1"/>
  <c r="O452" i="1"/>
  <c r="N452" i="1"/>
  <c r="M452" i="1"/>
  <c r="R452" i="1"/>
  <c r="Q442" i="1"/>
  <c r="P442" i="1"/>
  <c r="O442" i="1"/>
  <c r="N442" i="1"/>
  <c r="M442" i="1"/>
  <c r="R442" i="1"/>
  <c r="R434" i="1"/>
  <c r="U434" i="1" s="1"/>
  <c r="N426" i="1"/>
  <c r="O426" i="1"/>
  <c r="P426" i="1"/>
  <c r="Q426" i="1"/>
  <c r="R426" i="1"/>
  <c r="U426" i="1" s="1"/>
  <c r="S426" i="1"/>
  <c r="T426" i="1"/>
  <c r="M426" i="1"/>
  <c r="O346" i="1"/>
  <c r="U346" i="1" s="1"/>
  <c r="N346" i="1"/>
  <c r="N343" i="1"/>
  <c r="O345" i="1"/>
  <c r="O343" i="1"/>
  <c r="N345" i="1"/>
  <c r="M343" i="1"/>
  <c r="Q261" i="1"/>
  <c r="Q259" i="1" s="1"/>
  <c r="Q262" i="1"/>
  <c r="Q254" i="1" s="1"/>
  <c r="P261" i="1"/>
  <c r="O261" i="1"/>
  <c r="N261" i="1"/>
  <c r="U261" i="1" s="1"/>
  <c r="M261" i="1"/>
  <c r="U308" i="1"/>
  <c r="U309" i="1"/>
  <c r="M251" i="1"/>
  <c r="P78" i="1"/>
  <c r="O70" i="1"/>
  <c r="N70" i="1"/>
  <c r="M70" i="1"/>
  <c r="Q70" i="1"/>
  <c r="S70" i="1"/>
  <c r="T70" i="1"/>
  <c r="U54" i="1"/>
  <c r="R345" i="1"/>
  <c r="R346" i="1"/>
  <c r="R343" i="1" s="1"/>
  <c r="U391" i="1"/>
  <c r="U390" i="1"/>
  <c r="M396" i="1"/>
  <c r="U396" i="1" s="1"/>
  <c r="N396" i="1"/>
  <c r="O396" i="1"/>
  <c r="P396" i="1"/>
  <c r="O397" i="1"/>
  <c r="P397" i="1"/>
  <c r="Q397" i="1"/>
  <c r="Q398" i="1"/>
  <c r="Q399" i="1"/>
  <c r="N398" i="1"/>
  <c r="O398" i="1"/>
  <c r="P398" i="1"/>
  <c r="U398" i="1" s="1"/>
  <c r="R398" i="1"/>
  <c r="S398" i="1"/>
  <c r="T398" i="1"/>
  <c r="T394" i="1"/>
  <c r="O399" i="1"/>
  <c r="P399" i="1"/>
  <c r="R399" i="1"/>
  <c r="S399" i="1"/>
  <c r="U399" i="1" s="1"/>
  <c r="T399" i="1"/>
  <c r="P37" i="1"/>
  <c r="P35" i="1"/>
  <c r="S38" i="1"/>
  <c r="T38" i="1"/>
  <c r="T24" i="1" s="1"/>
  <c r="T35" i="1"/>
  <c r="R38" i="1"/>
  <c r="R35" i="1" s="1"/>
  <c r="Q37" i="1"/>
  <c r="Q35" i="1" s="1"/>
  <c r="Q23" i="1" s="1"/>
  <c r="Q346" i="1"/>
  <c r="Q343" i="1" s="1"/>
  <c r="P346" i="1"/>
  <c r="Q345" i="1"/>
  <c r="P345" i="1"/>
  <c r="P343" i="1" s="1"/>
  <c r="O257" i="1"/>
  <c r="U316" i="1"/>
  <c r="U315" i="1"/>
  <c r="U318" i="1"/>
  <c r="U319" i="1"/>
  <c r="U320" i="1"/>
  <c r="U115" i="1"/>
  <c r="U116" i="1"/>
  <c r="U117" i="1"/>
  <c r="U317" i="1"/>
  <c r="U387" i="1"/>
  <c r="U386" i="1"/>
  <c r="U383" i="1"/>
  <c r="U382" i="1"/>
  <c r="U379" i="1"/>
  <c r="U378" i="1"/>
  <c r="U375" i="1"/>
  <c r="U374" i="1"/>
  <c r="U349" i="1"/>
  <c r="R335" i="1"/>
  <c r="U310" i="1"/>
  <c r="S335" i="1"/>
  <c r="U335" i="1" s="1"/>
  <c r="U370" i="1"/>
  <c r="U267" i="1"/>
  <c r="U67" i="1"/>
  <c r="U66" i="1"/>
  <c r="U402" i="1"/>
  <c r="U277" i="1"/>
  <c r="U325" i="1"/>
  <c r="U328" i="1"/>
  <c r="U350" i="1"/>
  <c r="U351" i="1"/>
  <c r="U362" i="1"/>
  <c r="U363" i="1"/>
  <c r="U414" i="1"/>
  <c r="U133" i="1"/>
  <c r="U132" i="1"/>
  <c r="U148" i="1"/>
  <c r="U150" i="1"/>
  <c r="U151" i="1"/>
  <c r="U152" i="1"/>
  <c r="U422" i="1"/>
  <c r="U204" i="1"/>
  <c r="N201" i="1"/>
  <c r="N192" i="1" s="1"/>
  <c r="O201" i="1"/>
  <c r="O192" i="1" s="1"/>
  <c r="P201" i="1"/>
  <c r="Q201" i="1"/>
  <c r="S201" i="1"/>
  <c r="S96" i="1" s="1"/>
  <c r="S93" i="1" s="1"/>
  <c r="T201" i="1"/>
  <c r="T96" i="1"/>
  <c r="M201" i="1"/>
  <c r="N142" i="1"/>
  <c r="N140" i="1" s="1"/>
  <c r="S142" i="1"/>
  <c r="S140" i="1" s="1"/>
  <c r="U208" i="1"/>
  <c r="U207" i="1"/>
  <c r="U206" i="1"/>
  <c r="U263" i="1"/>
  <c r="P16" i="1"/>
  <c r="U16" i="1" s="1"/>
  <c r="P15" i="1"/>
  <c r="U439" i="1"/>
  <c r="U438" i="1"/>
  <c r="U437" i="1"/>
  <c r="U436" i="1"/>
  <c r="U440" i="1"/>
  <c r="U46" i="1"/>
  <c r="U432" i="1"/>
  <c r="U431" i="1"/>
  <c r="U430" i="1"/>
  <c r="U429" i="1"/>
  <c r="U428" i="1"/>
  <c r="U423" i="1"/>
  <c r="U371" i="1"/>
  <c r="U367" i="1"/>
  <c r="U450" i="1"/>
  <c r="U449" i="1"/>
  <c r="U445" i="1"/>
  <c r="U444" i="1"/>
  <c r="U466" i="1"/>
  <c r="U465" i="1"/>
  <c r="U464" i="1"/>
  <c r="U463" i="1"/>
  <c r="U462" i="1"/>
  <c r="U458" i="1"/>
  <c r="U457" i="1"/>
  <c r="U456" i="1"/>
  <c r="U455" i="1"/>
  <c r="U454" i="1"/>
  <c r="U416" i="1"/>
  <c r="U415" i="1"/>
  <c r="U413" i="1"/>
  <c r="U412" i="1"/>
  <c r="U411" i="1"/>
  <c r="U410" i="1"/>
  <c r="U408" i="1"/>
  <c r="U404" i="1"/>
  <c r="U403" i="1"/>
  <c r="S16" i="1"/>
  <c r="S238" i="1"/>
  <c r="S232" i="1" s="1"/>
  <c r="S177" i="1"/>
  <c r="S175" i="1" s="1"/>
  <c r="S78" i="1"/>
  <c r="U160" i="1"/>
  <c r="U128" i="1"/>
  <c r="U134" i="1"/>
  <c r="P106" i="1"/>
  <c r="P72" i="1"/>
  <c r="P70" i="1" s="1"/>
  <c r="U70" i="1" s="1"/>
  <c r="Q78" i="1"/>
  <c r="T78" i="1"/>
  <c r="U78" i="1"/>
  <c r="U63" i="1"/>
  <c r="P243" i="1"/>
  <c r="P238" i="1"/>
  <c r="P232" i="1"/>
  <c r="N106" i="1"/>
  <c r="U106" i="1" s="1"/>
  <c r="M106" i="1"/>
  <c r="M37" i="1"/>
  <c r="U62" i="1"/>
  <c r="U61" i="1"/>
  <c r="U60" i="1"/>
  <c r="U56" i="1"/>
  <c r="U55" i="1"/>
  <c r="U53" i="1"/>
  <c r="U110" i="1"/>
  <c r="U114" i="1"/>
  <c r="U120" i="1"/>
  <c r="U47" i="1"/>
  <c r="U45" i="1"/>
  <c r="U44" i="1"/>
  <c r="U80" i="1"/>
  <c r="U83" i="1"/>
  <c r="U82" i="1"/>
  <c r="U81" i="1"/>
  <c r="Q238" i="1"/>
  <c r="Q232" i="1" s="1"/>
  <c r="R238" i="1"/>
  <c r="R232" i="1" s="1"/>
  <c r="D20" i="1"/>
  <c r="D221" i="1"/>
  <c r="P262" i="1"/>
  <c r="U75" i="1"/>
  <c r="U74" i="1"/>
  <c r="U73" i="1"/>
  <c r="O106" i="1"/>
  <c r="Q16" i="1"/>
  <c r="R16" i="1"/>
  <c r="T16" i="1"/>
  <c r="U256" i="1"/>
  <c r="M177" i="1"/>
  <c r="M175" i="1" s="1"/>
  <c r="N177" i="1"/>
  <c r="N175" i="1" s="1"/>
  <c r="O177" i="1"/>
  <c r="O175" i="1" s="1"/>
  <c r="P177" i="1"/>
  <c r="P175" i="1" s="1"/>
  <c r="Q177" i="1"/>
  <c r="Q175" i="1" s="1"/>
  <c r="R177" i="1"/>
  <c r="R175" i="1" s="1"/>
  <c r="T177" i="1"/>
  <c r="T175" i="1" s="1"/>
  <c r="U178" i="1"/>
  <c r="U179" i="1"/>
  <c r="U180" i="1"/>
  <c r="O37" i="1"/>
  <c r="U111" i="1"/>
  <c r="O238" i="1"/>
  <c r="O232" i="1" s="1"/>
  <c r="N243" i="1"/>
  <c r="M243" i="1"/>
  <c r="M238" i="1" s="1"/>
  <c r="U135" i="1"/>
  <c r="M240" i="1"/>
  <c r="T238" i="1"/>
  <c r="T232" i="1"/>
  <c r="T230" i="1" s="1"/>
  <c r="N239" i="1"/>
  <c r="M239" i="1"/>
  <c r="U48" i="1"/>
  <c r="N38" i="1"/>
  <c r="N262" i="1"/>
  <c r="N37" i="1"/>
  <c r="N23" i="1" s="1"/>
  <c r="O38" i="1"/>
  <c r="O35" i="1" s="1"/>
  <c r="O24" i="1"/>
  <c r="U241" i="1"/>
  <c r="U242" i="1"/>
  <c r="O262" i="1"/>
  <c r="O259" i="1"/>
  <c r="U275" i="1"/>
  <c r="U273" i="1"/>
  <c r="U272" i="1"/>
  <c r="U268" i="1"/>
  <c r="M262" i="1"/>
  <c r="T15" i="1"/>
  <c r="Q15" i="1"/>
  <c r="U15" i="1" s="1"/>
  <c r="U255" i="1"/>
  <c r="U247" i="1"/>
  <c r="U246" i="1"/>
  <c r="U245" i="1"/>
  <c r="U244" i="1"/>
  <c r="U235" i="1"/>
  <c r="U234" i="1"/>
  <c r="U233" i="1"/>
  <c r="U227" i="1"/>
  <c r="U226" i="1"/>
  <c r="U225" i="1"/>
  <c r="U189" i="1"/>
  <c r="U186" i="1"/>
  <c r="U183" i="1"/>
  <c r="U166" i="1"/>
  <c r="U163" i="1"/>
  <c r="U125" i="1"/>
  <c r="U124" i="1"/>
  <c r="U98" i="1"/>
  <c r="U97" i="1"/>
  <c r="U40" i="1"/>
  <c r="U39" i="1"/>
  <c r="U26" i="1"/>
  <c r="U25" i="1"/>
  <c r="U109" i="1"/>
  <c r="S15" i="1"/>
  <c r="R15" i="1"/>
  <c r="T335" i="1"/>
  <c r="U337" i="1"/>
  <c r="P21" i="1"/>
  <c r="U338" i="1"/>
  <c r="U307" i="1"/>
  <c r="U121" i="1"/>
  <c r="O142" i="1"/>
  <c r="O140" i="1" s="1"/>
  <c r="U442" i="1"/>
  <c r="S23" i="1"/>
  <c r="T259" i="1"/>
  <c r="P253" i="1"/>
  <c r="N35" i="1"/>
  <c r="U35" i="1" s="1"/>
  <c r="U345" i="1"/>
  <c r="O23" i="1"/>
  <c r="O96" i="1"/>
  <c r="T142" i="1"/>
  <c r="T140" i="1" s="1"/>
  <c r="M259" i="1"/>
  <c r="S95" i="1"/>
  <c r="N394" i="1"/>
  <c r="P254" i="1"/>
  <c r="P251" i="1" s="1"/>
  <c r="Q253" i="1"/>
  <c r="S131" i="1"/>
  <c r="U313" i="1"/>
  <c r="T95" i="1"/>
  <c r="T93" i="1" s="1"/>
  <c r="U239" i="1"/>
  <c r="N238" i="1"/>
  <c r="N232" i="1"/>
  <c r="N230" i="1" s="1"/>
  <c r="R192" i="1"/>
  <c r="P259" i="1"/>
  <c r="R259" i="1"/>
  <c r="O21" i="1"/>
  <c r="N24" i="1"/>
  <c r="U38" i="1"/>
  <c r="Q394" i="1"/>
  <c r="O394" i="1"/>
  <c r="U240" i="1"/>
  <c r="P230" i="1"/>
  <c r="P224" i="1"/>
  <c r="P222" i="1" s="1"/>
  <c r="U72" i="1"/>
  <c r="U201" i="1"/>
  <c r="S24" i="1"/>
  <c r="S35" i="1"/>
  <c r="N418" i="1"/>
  <c r="Q418" i="1"/>
  <c r="U197" i="1"/>
  <c r="S253" i="1"/>
  <c r="M35" i="1"/>
  <c r="U421" i="1"/>
  <c r="R95" i="1"/>
  <c r="M23" i="1"/>
  <c r="S21" i="1"/>
  <c r="N224" i="1"/>
  <c r="N222" i="1" s="1"/>
  <c r="S224" i="1" l="1"/>
  <c r="S230" i="1"/>
  <c r="U96" i="1"/>
  <c r="M14" i="1"/>
  <c r="T21" i="1"/>
  <c r="U142" i="1"/>
  <c r="Q140" i="1"/>
  <c r="N21" i="1"/>
  <c r="O230" i="1"/>
  <c r="O224" i="1"/>
  <c r="O222" i="1" s="1"/>
  <c r="U175" i="1"/>
  <c r="R224" i="1"/>
  <c r="R222" i="1" s="1"/>
  <c r="R230" i="1"/>
  <c r="Q251" i="1"/>
  <c r="Q14" i="1"/>
  <c r="U343" i="1"/>
  <c r="M93" i="1"/>
  <c r="Q224" i="1"/>
  <c r="Q222" i="1" s="1"/>
  <c r="Q230" i="1"/>
  <c r="Q21" i="1"/>
  <c r="U23" i="1"/>
  <c r="M232" i="1"/>
  <c r="U238" i="1"/>
  <c r="U131" i="1"/>
  <c r="Q95" i="1"/>
  <c r="Q93" i="1" s="1"/>
  <c r="M21" i="1"/>
  <c r="R13" i="1"/>
  <c r="U136" i="1"/>
  <c r="S254" i="1"/>
  <c r="S251" i="1" s="1"/>
  <c r="T224" i="1"/>
  <c r="T222" i="1" s="1"/>
  <c r="N95" i="1"/>
  <c r="N93" i="1" s="1"/>
  <c r="U143" i="1"/>
  <c r="P95" i="1"/>
  <c r="P93" i="1" s="1"/>
  <c r="N259" i="1"/>
  <c r="U259" i="1" s="1"/>
  <c r="U243" i="1"/>
  <c r="U37" i="1"/>
  <c r="Q192" i="1"/>
  <c r="U192" i="1" s="1"/>
  <c r="R24" i="1"/>
  <c r="R21" i="1" s="1"/>
  <c r="U177" i="1"/>
  <c r="M140" i="1"/>
  <c r="U140" i="1" s="1"/>
  <c r="N253" i="1"/>
  <c r="M394" i="1"/>
  <c r="T254" i="1"/>
  <c r="T14" i="1" s="1"/>
  <c r="U194" i="1"/>
  <c r="U262" i="1"/>
  <c r="O254" i="1"/>
  <c r="P394" i="1"/>
  <c r="O95" i="1"/>
  <c r="N251" i="1" l="1"/>
  <c r="U253" i="1"/>
  <c r="U232" i="1"/>
  <c r="M224" i="1"/>
  <c r="M230" i="1"/>
  <c r="U230" i="1" s="1"/>
  <c r="O93" i="1"/>
  <c r="O13" i="1"/>
  <c r="Q13" i="1"/>
  <c r="Q11" i="1" s="1"/>
  <c r="N13" i="1"/>
  <c r="N11" i="1" s="1"/>
  <c r="T251" i="1"/>
  <c r="U95" i="1"/>
  <c r="T13" i="1"/>
  <c r="T11" i="1" s="1"/>
  <c r="S222" i="1"/>
  <c r="S13" i="1"/>
  <c r="O251" i="1"/>
  <c r="U254" i="1"/>
  <c r="O14" i="1"/>
  <c r="U394" i="1"/>
  <c r="U24" i="1"/>
  <c r="R14" i="1"/>
  <c r="R11" i="1" s="1"/>
  <c r="U21" i="1"/>
  <c r="U93" i="1"/>
  <c r="U14" i="1"/>
  <c r="S14" i="1"/>
  <c r="U224" i="1" l="1"/>
  <c r="M222" i="1"/>
  <c r="U222" i="1" s="1"/>
  <c r="M13" i="1"/>
  <c r="S11" i="1"/>
  <c r="O11" i="1"/>
  <c r="U251" i="1"/>
  <c r="U13" i="1" l="1"/>
  <c r="M11" i="1"/>
  <c r="U11" i="1" s="1"/>
</calcChain>
</file>

<file path=xl/sharedStrings.xml><?xml version="1.0" encoding="utf-8"?>
<sst xmlns="http://schemas.openxmlformats.org/spreadsheetml/2006/main" count="6309" uniqueCount="531">
  <si>
    <t>Основное мероприятие 3 «Строительство физкультурно-оздоровительного комплекса за счет внебюджетных источников»</t>
  </si>
  <si>
    <t xml:space="preserve">Основное мероприятие 4 «Строительство горнолыжного комплекса за счет внебюджетных источников». </t>
  </si>
  <si>
    <t>Основное мероприятие 6 «Строительство физкультурно-оздоровительного комплекса с крытой ледовой площадкой и универсальным спортивным залом»</t>
  </si>
  <si>
    <t xml:space="preserve">Основное мероприятие 7 «Осуществление капитальных вложений в объекты капитального строительства государственной (муниципальной) собственности Забайкальского края»  </t>
  </si>
  <si>
    <t>4.7.1</t>
  </si>
  <si>
    <t>4.7.1    ПМ1</t>
  </si>
  <si>
    <t>4.7.2           ПМ1</t>
  </si>
  <si>
    <t>4.7.3</t>
  </si>
  <si>
    <t>Мероприятие 2 «Строительство  мини-футбольного поля за счет внебюджетных источников в г. Чите»</t>
  </si>
  <si>
    <t>Мероприятие 3 «Строительство  мини-футбольного поля за счет внебюджетных источников в г. Чите»</t>
  </si>
  <si>
    <t>4.7.3    ПМ1</t>
  </si>
  <si>
    <t>4.7.4</t>
  </si>
  <si>
    <t>4.7.4    ПМ1</t>
  </si>
  <si>
    <t>4.7.5</t>
  </si>
  <si>
    <t>4.7.5    ПМ1</t>
  </si>
  <si>
    <t>4.7.6</t>
  </si>
  <si>
    <t>4.7.6    ПМ1</t>
  </si>
  <si>
    <t>Мероприятие 7 «Строительство специализированного зала для спортивной гимнастики г.Чита»</t>
  </si>
  <si>
    <t>4.7.7</t>
  </si>
  <si>
    <t>4.7.7                   ПМ1</t>
  </si>
  <si>
    <t xml:space="preserve">Основное мероприятие 8 «Оснащение специализированных детско-юношеских спортивных школ олимпийского резерва, училищ олимпийского резерва, детско-юношеских спортивных школ инвентарем и оборудованием» </t>
  </si>
  <si>
    <t>Мероприятие  1 «Закупка комплектов искусственных покрытий для футбольных полей для спортивных детско-юношеских школ, включая доставку, подготовку основания и сертификацию»</t>
  </si>
  <si>
    <t>Мероприятие 2 «Закупка спортивного оборудования для специализированных детско-юношеских спортивных школ олимпийского резерва и училищ олимпийского резерва»</t>
  </si>
  <si>
    <t>Основное мероприятие 9  «Региональный проект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(Забайкальский край)»</t>
  </si>
  <si>
    <r>
      <t xml:space="preserve">Мероприятие 3 «Оснащение объектов спортивной инфраструктуры спортивно-технологическим  оборудованием: </t>
    </r>
    <r>
      <rPr>
        <b/>
        <sz val="10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Создание или модернизация футбольных полей с искусственным покрытием»</t>
    </r>
  </si>
  <si>
    <r>
      <t xml:space="preserve">Мероприятие 4 </t>
    </r>
    <r>
      <rPr>
        <b/>
        <sz val="10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Закупка спортивного оборудования и инвентаря для приведения организаций спортивной подготовки в нормативное состояние: «Развитие материально-технической базы спортивных школ олимпийского резерва»</t>
    </r>
  </si>
  <si>
    <r>
      <t xml:space="preserve">Мероприятие 5 «Приобретение спортивного оборудования и инвентаря для приведения организаций спортивной подготовки в нормативное состояние: </t>
    </r>
    <r>
      <rPr>
        <b/>
        <sz val="10"/>
        <rFont val="Times New Roman"/>
        <family val="1"/>
        <charset val="204"/>
      </rPr>
      <t>«С</t>
    </r>
    <r>
      <rPr>
        <sz val="10"/>
        <rFont val="Times New Roman"/>
        <family val="1"/>
        <charset val="204"/>
      </rPr>
      <t>овершенствование спортивной подготовки по хоккею»</t>
    </r>
  </si>
  <si>
    <t>4.10</t>
  </si>
  <si>
    <t>Основное мероприятие 10 «Строительство  спортивных объектов Экопарка за счет внебюджетных источников в г. Чите»</t>
  </si>
  <si>
    <t>4.10             ПОМ1</t>
  </si>
  <si>
    <t>1.1.4</t>
  </si>
  <si>
    <t>1.1.4 ПМ 1</t>
  </si>
  <si>
    <t>А/В*100%, где А - численность спортсменов, имеющих спортивные разряды и звания от 1 спортивного до ЗМС, В - общая численность спортсменов-разрядников СШОР и УОР</t>
  </si>
  <si>
    <t>А/В*100%, где А - численность спортсменов-разрядников  спортивных школ олимпийского резерва (далее - СШОР), В - общая численность занимающихся в СШОР</t>
  </si>
  <si>
    <t>4.1.10    ПМ1</t>
  </si>
  <si>
    <t>Основное мероприятие 1 «Строительство, реконструкция, ремонт и сертификация  спортивной инфраструктуры для подготовки спортивного резерва по видам спорта»</t>
  </si>
  <si>
    <t xml:space="preserve"> финансирование за счет краевого бюджета</t>
  </si>
  <si>
    <t xml:space="preserve"> финансирование за счет федерального бюджета</t>
  </si>
  <si>
    <t>4.7.8</t>
  </si>
  <si>
    <t>4.7.8                   ПМ1</t>
  </si>
  <si>
    <t>4.7.9</t>
  </si>
  <si>
    <t>4.7.9                   ПМ1</t>
  </si>
  <si>
    <t>4.7.10</t>
  </si>
  <si>
    <t>4.7.10                   ПМ1</t>
  </si>
  <si>
    <t>0</t>
  </si>
  <si>
    <t>18101Ц5054</t>
  </si>
  <si>
    <t>18401Ц5056</t>
  </si>
  <si>
    <t>18401Ц5055</t>
  </si>
  <si>
    <t>18405Ц5055</t>
  </si>
  <si>
    <t>18407Ц5055</t>
  </si>
  <si>
    <t>18401Ц5052</t>
  </si>
  <si>
    <t>414</t>
  </si>
  <si>
    <t>4.7.11</t>
  </si>
  <si>
    <t>4.7.11                   ПМ1</t>
  </si>
  <si>
    <t>4.7.2</t>
  </si>
  <si>
    <t>4.1.3    ПМ2</t>
  </si>
  <si>
    <t>Мероприятие 3 «Строительство в муниципальных районах и городских округах Забайкальского края (в том числе в образовательных организациях, реализующих основные общеобразовательные программы) малобюджетных физкультурно-спортивных объектов шаговой доступности, стоимость строительства каждого из которых составляет не более 100 млн. руб., а также плоскостных сооружений, стоимость строительства каждого из которых составляет не более 25 млн. руб., по проектам, рекомендованным Министерством спорта Российской Федерации для повторного применения, и (или) включенным в реестр типовой проектной документации, обеспечивающим, в частности, доступность этих объектов для лиц с ограниченными возможностями здоровья и инвалидов»*</t>
  </si>
  <si>
    <t>Мероприятие 11 «Капитальный ремонт спортивных объектов государственной и муниципальной собственности (в рамках реализации Плана социального развития центров экономического роста Забайкальского края)»</t>
  </si>
  <si>
    <t>Мероприятие 12 «Закупка спортивного инвентаря для муниципальных районов (городских округов) Забайкальского края»</t>
  </si>
  <si>
    <t>4.1.4    ПМ4</t>
  </si>
  <si>
    <t>2.3.5</t>
  </si>
  <si>
    <t>2.3.5 ПМ1</t>
  </si>
  <si>
    <t>Мероприятие 5 «Осуществление спортивной подготовки в организациях, получивших статус «Детский футбольный центр»</t>
  </si>
  <si>
    <t>Показатель «Численность занимающихся видом спорта «футбол» на спортивно-оздоровительном этапе»</t>
  </si>
  <si>
    <t>Мероприятие 4 «Приобретение и установка 100 уличных тренажерных комплексов (в рамках Плана социального развития центров экономического роста Забайкальского края)»</t>
  </si>
  <si>
    <t>4.1.11</t>
  </si>
  <si>
    <t>4.1.11                   ПМ1</t>
  </si>
  <si>
    <t>4.1.12</t>
  </si>
  <si>
    <t>4.1.12          ПМ1</t>
  </si>
  <si>
    <t>Мероприятие 6 «Строительство спортивного комплекса с залом для борьбы в п.Агинское» в рамках реализации Плана социального развития центров экономического роста Забайкальского края</t>
  </si>
  <si>
    <t>Мероприятие 1 «Строительство "Российского центра стрельбы из лука г. Чита» (разработка проектно-сметной документации в рамках реализации Плана социального развития центров экономического роста Забайкальского края)</t>
  </si>
  <si>
    <t>Мероприятие 5 «Строительство спортивного зала для занятий боксом г.Чита»  в рамках реализации Плана социального развития центров экономического роста Забайкальского края</t>
  </si>
  <si>
    <t>Мероприятие 10 «Разработка проектно-сметной документации центра единоборств в г. Чита»  в рамках реализации Плана социального развития центров экономического роста Забайкальского края</t>
  </si>
  <si>
    <t>Основное мероприятие 5 «Строительство лыжно-биатлонного комплекса г. Чита» (разработка проектно-сметной документации в рамках реализации Плана социального развития центров экономического роста Забайкальского края)</t>
  </si>
  <si>
    <t>4.1.4</t>
  </si>
  <si>
    <t>Мероприятие 4 «Строительство универсальной спортивной площадки с искусственным покрытием в с. Ундино-Поселье Балейского района»*</t>
  </si>
  <si>
    <t>4.1.4    ПМ1</t>
  </si>
  <si>
    <t>4.1.5</t>
  </si>
  <si>
    <t>Мероприятие 5 «Строительство универсальной спортивной площадки с искусственным покрытием в с. Ивановка  Нерчинско-Заводского района»*</t>
  </si>
  <si>
    <t>4.1.5    ПМ1</t>
  </si>
  <si>
    <t>4.1.6</t>
  </si>
  <si>
    <t>Мероприятие 6 «Строительство универсальной спортивной площадки с искусственным покрытием в с. Хара-Шибирь  Могойтуйского района»*</t>
  </si>
  <si>
    <t>4.1.6    ПМ1</t>
  </si>
  <si>
    <t>4.1.7</t>
  </si>
  <si>
    <t>Мероприятие 7 «Строительство универсальной спортивной площадки с искусственным покрытием в с. Урейск  Акшинского района»*</t>
  </si>
  <si>
    <t>4.1.7    ПМ1</t>
  </si>
  <si>
    <t>4.1.8</t>
  </si>
  <si>
    <t>Мероприятие 8 «Строительство универсальной спортивной площадки с искусственным покрытием в с. Хада-Булак  Борзинского района»*</t>
  </si>
  <si>
    <t>4.1.8    ПМ1</t>
  </si>
  <si>
    <t>4.1.9</t>
  </si>
  <si>
    <t>Мероприятие 9 «Строительство универсальной спортивной площадки с искусственным покрытием в с. Дульдурга  Дульдургинского района»*</t>
  </si>
  <si>
    <t>4.1.9    ПМ1</t>
  </si>
  <si>
    <t>Показатель «Доля спортсменов, имеющих спортивные разряды и звания (от 1 спортивного разряда до спортивного звания «Заслуженный мастер спорта», в общем количестве спортсменов-разрядников  спортивных школ  (училищ) олимпийского резерва»</t>
  </si>
  <si>
    <t xml:space="preserve"> к государственной программе </t>
  </si>
  <si>
    <t xml:space="preserve">Показатель «Количество приобретенных и установленных тренажерных комплексов»
</t>
  </si>
  <si>
    <t>Показатель "Количество плоскостных спортивных сооружений, предназначенных для проведения физкультурных мероприятий по игровым видам спорта, а также занятий физической культурой и спортом"</t>
  </si>
  <si>
    <t>Мероприятие 10 «Строительство универсальных спортивных площадок с искусственным покрытием ( в рамках реализации Плана социального развития центров экономического роста Забайкальского края)»</t>
  </si>
  <si>
    <t>Показатель «Количество отремонтированных спортивных объектов»</t>
  </si>
  <si>
    <t>Мероприятие 9 «Строительство физкультурно-оздоровительного комплекса в пгт. Чернышевск Чернышевского района» (разработка проектно-сметной документации в рамках реализации Плана социального развития центров экономического роста Забайкальского края)</t>
  </si>
  <si>
    <t>Мероприятие 10 «Строительство физкультурно-оздоровительного комплекса в г. Могоча Могочинского района» (разработка проектно-сметной документации в рамках реализации Плана социального развития центров экономического роста Забайкальского края)</t>
  </si>
  <si>
    <t>4.11</t>
  </si>
  <si>
    <t>4.11             ПОМ1</t>
  </si>
  <si>
    <t>182Р503512</t>
  </si>
  <si>
    <t>182Р503513</t>
  </si>
  <si>
    <t>18401Ц5053</t>
  </si>
  <si>
    <t>2018-2021</t>
  </si>
  <si>
    <t>№</t>
  </si>
  <si>
    <t>Наименование целей, задач, подпрограмм, основных мероприятий, мероприятий, ведомственных целевых программ, показателей</t>
  </si>
  <si>
    <t>Единица измерения показателя</t>
  </si>
  <si>
    <t>Коэффициент значимости</t>
  </si>
  <si>
    <t>Методика расчета показателя</t>
  </si>
  <si>
    <t>Сроки реализации</t>
  </si>
  <si>
    <t>Ответственный исполнитель и соисполнители</t>
  </si>
  <si>
    <t>Коды бюджетной классификации расходов</t>
  </si>
  <si>
    <t>Значения по годам реализации</t>
  </si>
  <si>
    <t>Главный раздел, подраздел</t>
  </si>
  <si>
    <t>Целевая статья</t>
  </si>
  <si>
    <t>Вид расходов</t>
  </si>
  <si>
    <t>Итого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</si>
  <si>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</si>
  <si>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</si>
  <si>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</si>
  <si>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</si>
  <si>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</si>
  <si>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</si>
  <si>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</si>
  <si>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</si>
  <si>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</si>
  <si>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</si>
  <si>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</si>
  <si>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</si>
  <si>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</si>
  <si>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</si>
  <si>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</si>
  <si>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</si>
  <si>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</si>
  <si>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</si>
  <si>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</si>
  <si>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гр.20</t>
  </si>
  <si>
    <t>1.</t>
  </si>
  <si>
    <t>Х</t>
  </si>
  <si>
    <t>тыс.рублей</t>
  </si>
  <si>
    <t>0110000</t>
  </si>
  <si>
    <t>000000</t>
  </si>
  <si>
    <t>000</t>
  </si>
  <si>
    <t>в т.ч.</t>
  </si>
  <si>
    <t xml:space="preserve"> - из краевого бюджета</t>
  </si>
  <si>
    <t xml:space="preserve"> - из федерального бюджета</t>
  </si>
  <si>
    <t>-</t>
  </si>
  <si>
    <t xml:space="preserve"> - из местных бюджетов</t>
  </si>
  <si>
    <t xml:space="preserve"> - из внебюджетных источников</t>
  </si>
  <si>
    <t>ПЦ 1</t>
  </si>
  <si>
    <t>%</t>
  </si>
  <si>
    <t>ПЦ 2</t>
  </si>
  <si>
    <t>0111102</t>
  </si>
  <si>
    <t>1. ПП1</t>
  </si>
  <si>
    <t>Министерство физической культуры и спорта Забайкальского края</t>
  </si>
  <si>
    <t>ед.</t>
  </si>
  <si>
    <t>чел.</t>
  </si>
  <si>
    <t>х</t>
  </si>
  <si>
    <t>X</t>
  </si>
  <si>
    <t>2.ПП1</t>
  </si>
  <si>
    <t>2.ПП2</t>
  </si>
  <si>
    <t>0110702</t>
  </si>
  <si>
    <t>611</t>
  </si>
  <si>
    <t>0111103</t>
  </si>
  <si>
    <t>621</t>
  </si>
  <si>
    <t>0110704</t>
  </si>
  <si>
    <t>612</t>
  </si>
  <si>
    <t>1820350810</t>
  </si>
  <si>
    <t>Абсолютный показатель (по информации СЭД "Дело")</t>
  </si>
  <si>
    <t>3 ПП1</t>
  </si>
  <si>
    <t>А/В*100%, где А - фактическое количество нормативно-правовых актов, В - требуемое количество нормативно-правовых актов в целях реализации программы</t>
  </si>
  <si>
    <t>0111105</t>
  </si>
  <si>
    <t>244</t>
  </si>
  <si>
    <t>0110113</t>
  </si>
  <si>
    <t>3.1.1 ПМ1</t>
  </si>
  <si>
    <t>А/В*100%, где А - фактически проведенные физкультурно-массовые и спортивные мероприятия, В - запланированные физкультурно-массовые и спортивные мероприятия</t>
  </si>
  <si>
    <t>тыс. рублей</t>
  </si>
  <si>
    <t>Абсолютный показатель, определяется соглашением</t>
  </si>
  <si>
    <t>Абсолютный показатель</t>
  </si>
  <si>
    <t>1820113423</t>
  </si>
  <si>
    <t>1820113482</t>
  </si>
  <si>
    <t>18203R0810</t>
  </si>
  <si>
    <t>1830129400</t>
  </si>
  <si>
    <t>1830149300</t>
  </si>
  <si>
    <t>из внебюджетных источников</t>
  </si>
  <si>
    <t>Министерство физической культуры и спорта Забайкальского края, Департамент государственного имущества и земельных отношений Забайкальского края</t>
  </si>
  <si>
    <t>831</t>
  </si>
  <si>
    <t>18101R1270</t>
  </si>
  <si>
    <t>18401R4950</t>
  </si>
  <si>
    <t>0170113</t>
  </si>
  <si>
    <t>120</t>
  </si>
  <si>
    <t>240</t>
  </si>
  <si>
    <t>850</t>
  </si>
  <si>
    <t>Абсолютный показатель (согласно приказам Минспорта России)</t>
  </si>
  <si>
    <t>Абсолютный показатель (согласно представленным данным Минспорта России)</t>
  </si>
  <si>
    <t>Абсолютный показатель (распоряжение Министерства физической культуры и спорта Забайкальского края)</t>
  </si>
  <si>
    <t>Абсолютный показатель (согласно приказам Министерства физической культуры и спорта Забайкальского края)</t>
  </si>
  <si>
    <t xml:space="preserve">2.1 </t>
  </si>
  <si>
    <t>2.1.1</t>
  </si>
  <si>
    <t>2.1.1 ПМ1</t>
  </si>
  <si>
    <t xml:space="preserve">2.1.2 </t>
  </si>
  <si>
    <t>2.1. 2 ПМ1</t>
  </si>
  <si>
    <t xml:space="preserve">2.2 </t>
  </si>
  <si>
    <t>2.3        ПОМ 1</t>
  </si>
  <si>
    <t>2.3.1 ПМ1</t>
  </si>
  <si>
    <t>3.1 ПОМ1</t>
  </si>
  <si>
    <t>3.1.1</t>
  </si>
  <si>
    <t>2.1. 3</t>
  </si>
  <si>
    <t>2.1. 3   ПМ1</t>
  </si>
  <si>
    <t>2.1. 4</t>
  </si>
  <si>
    <t>2.1. 4    ПМ1</t>
  </si>
  <si>
    <t>2.3</t>
  </si>
  <si>
    <t>2.3.2</t>
  </si>
  <si>
    <t>2.3.3</t>
  </si>
  <si>
    <t>2.4</t>
  </si>
  <si>
    <t>2.4.1</t>
  </si>
  <si>
    <t>2.4.1    ПМ1</t>
  </si>
  <si>
    <t>2.4.2</t>
  </si>
  <si>
    <t>2.4.3</t>
  </si>
  <si>
    <t>3.1</t>
  </si>
  <si>
    <t>4</t>
  </si>
  <si>
    <t>4.1</t>
  </si>
  <si>
    <t>4.1.3</t>
  </si>
  <si>
    <t>4.2</t>
  </si>
  <si>
    <t>3</t>
  </si>
  <si>
    <t>4.6</t>
  </si>
  <si>
    <t>4.5</t>
  </si>
  <si>
    <t>4.8</t>
  </si>
  <si>
    <t>0,05</t>
  </si>
  <si>
    <t>чел./день</t>
  </si>
  <si>
    <t>чел/день</t>
  </si>
  <si>
    <t>2.4        ПОМ 1</t>
  </si>
  <si>
    <t>4.1          ПОМ1</t>
  </si>
  <si>
    <t>Абсолютный показатель (согласно форме отчетности № 1-ФК)</t>
  </si>
  <si>
    <t>0,025</t>
  </si>
  <si>
    <t>18410R4950</t>
  </si>
  <si>
    <t>2.ПП3</t>
  </si>
  <si>
    <t>2.3                        ПОМ 2</t>
  </si>
  <si>
    <t>2.ПП4</t>
  </si>
  <si>
    <t>А/В*100%, где А - численность занимающихся в организациях физкультурно-спортивной направленности в возрасте от 6 до 15 лет, В - общая численность населения края в возрасте от 6 до 15 лет.</t>
  </si>
  <si>
    <t>4.ПП1</t>
  </si>
  <si>
    <t xml:space="preserve">Абсолютный показатель </t>
  </si>
  <si>
    <t>0,1</t>
  </si>
  <si>
    <t>Абсолютный показатель (согласно статистическим данным по форме 5-ФК)</t>
  </si>
  <si>
    <t>чел./смену</t>
  </si>
  <si>
    <t>2.ПП6</t>
  </si>
  <si>
    <t>2.3                        ПОМ 3</t>
  </si>
  <si>
    <t xml:space="preserve">Абсолютный показатель (согласно приложения № 3 к Соглашению о выделении субсидии из федерального бюджета "Отчет о достижении значений целевых показателей эффективности использования субсидии") </t>
  </si>
  <si>
    <t>1810000000</t>
  </si>
  <si>
    <t>0110703</t>
  </si>
  <si>
    <t>Показатель «Количество официальных физкультурных (физкультурно-оздоровительных) мероприятий, организованных социально ориентированными некоммерческими организациями»</t>
  </si>
  <si>
    <t xml:space="preserve">Абсолютный показатель (согласно приложению № 3 к Соглашению о выделении субсидии из федерального бюджета "Отчет о достижении значений целевых показателей эффективности использования субсидии") </t>
  </si>
  <si>
    <t>А/В*100%, где А - фактически достигнутые целевые показатели государственной программы, В - планируемые  целевые показатели государственной программы</t>
  </si>
  <si>
    <t>финансирование за счет всех источников</t>
  </si>
  <si>
    <t>финансирование за счет краевого бюджета</t>
  </si>
  <si>
    <t>финансирование за счет федерального бюджета</t>
  </si>
  <si>
    <t>финансирование за счет краевого бюджета *</t>
  </si>
  <si>
    <t>финансирование за счет муниципального бюджета</t>
  </si>
  <si>
    <t xml:space="preserve">кв. м. </t>
  </si>
  <si>
    <t xml:space="preserve"> из краевого бюджета</t>
  </si>
  <si>
    <t xml:space="preserve"> из федерального бюджета</t>
  </si>
  <si>
    <t xml:space="preserve"> из местных бюджетов</t>
  </si>
  <si>
    <t xml:space="preserve"> из внебюджетных источников</t>
  </si>
  <si>
    <t>Дз=Чз/Чн*100, где Дз - доля занимающихся, Чз - численность занимающихся физической культурой и спортом в возрасте от 3 до 79 лет согласно данным федерального стат.наблюдения по форме 1-ФК, Чн - численность населения Забайкальского края по данным Забайкалкрайстата</t>
  </si>
  <si>
    <t>Двн=Чвн/Чуч*100, где Двн - доля населения выполнившего нормативы, Чвн - численность, выполнивших нормативы испытаний (тестов), согласно данным федерального стат.наблюдения 2-ГТО, Чуч - численность населения, принявшего участие в сдаче нормативов испытаний (тестов) согласно данным федерального стат.наблюдения 2-ГТО</t>
  </si>
  <si>
    <t>из них учащихся и студентов</t>
  </si>
  <si>
    <t>Двну=Чус/Чуч*100, где Двну - доля учащихся и студентов, выполнивших нормативы испытаний (тестов) 1-6 ступеней, согласно данным федерального стат.наблюдения 2-ГТО ,  Чуч - численность населения, принявшего участие в сдаче нормативов испытаний (тестов) 1-6 ступеней, согласно данным федерального стат.наблюдения 2-ГТО</t>
  </si>
  <si>
    <t>Досп=Чосп/Чо*100, где Досп - доля организаций, оказывающих услуги по спортивной подготовке, Чосп - численность организаций, оказывающих услуги по спортивной подготовке в соответствии с федеральными стандартами согласно данным формы стат.наблюдения 5-ФК, Чо - общая численность организаций, ведомственной принадлежности в сфере физической культуры и спорта согласно данным федерального стат.наблюдения по форме 5-ФК</t>
  </si>
  <si>
    <t>Дзэвсм=Дз/Окз*100, где Дзэвсм - доля занимающихся на этапе высшего спортивного мастерства в организациях, осуществляющих спортивную подготовку, Дз - численность занимающихся на этапе высшего спортивного мастерства в организациях, осуществляющих спортивную подготовку, согласно данным федерального стат.наблюдения по форме 5-ФК, Окз -  численность занимающихся на этапе совершенствования спортивного мастерства в организациях, осуществляющих спортивную подготовку, согласно данным федерального стат.наблюдения по форме 5-ФК</t>
  </si>
  <si>
    <t>Дс=Чзс/Чс*100, где Дс - доля сельского населения, занимающегося физической культурой и спортом, Чзс - численность сельского населения, занимающегося физической культурой и спортом согласно данным федерального стат.наблюдения по форме 1-ФК, Чс - численность сельского населения Забайкальского края в возрасте от 3 до 79 лет  по данным Забайкалкрайстата</t>
  </si>
  <si>
    <t>Показатель «Удельный вес социально ориентированных некоммерческих организаций, оказывающих услуги в области физической культуры и спорта, от общего количества организаций, оказывающих услуги в области физической культуры и спорта»</t>
  </si>
  <si>
    <t>Основное мероприятие 2 «Поддержка создания и деятельности социально ориентированных некоммерческих организаций, оказывающих услуги в области физической культуры и спорта»</t>
  </si>
  <si>
    <t>Мероприятие 1 «Предоставление субсидий из бюджета Забайкальского края на оказание финансовой поддержки социально ориентированным некоммерческим организациям, оказывающим услуги в области физической культуры и спорта»</t>
  </si>
  <si>
    <t>1.1</t>
  </si>
  <si>
    <t>1.1 ПОМ 1</t>
  </si>
  <si>
    <t>1.1.1</t>
  </si>
  <si>
    <t>1.1.1 ПМ 1</t>
  </si>
  <si>
    <t>1.1.1 ПМ 2</t>
  </si>
  <si>
    <t>1.1.2</t>
  </si>
  <si>
    <t>1.1.2 ПМ 1</t>
  </si>
  <si>
    <t>1.1.3</t>
  </si>
  <si>
    <t>1.1.3 ПМ 1</t>
  </si>
  <si>
    <t>1.2</t>
  </si>
  <si>
    <t>1.2 ПОМ 1</t>
  </si>
  <si>
    <t>1.2.1</t>
  </si>
  <si>
    <t>1.2.1 ПМ 1</t>
  </si>
  <si>
    <t>1820303810</t>
  </si>
  <si>
    <t>853</t>
  </si>
  <si>
    <t>622</t>
  </si>
  <si>
    <t>УВнкофкс=Чнкофкс*100%/Чобщ где Увнкофкс - удельный вес социально-ориентированных некоммерческих организаций, оказывающих услуги в области физической культуры и спорта, Чнкофкс - численность социально-ориентированных некоммерческих организаций, оказывающих услуги в области физической культуры и спорта, Чобщ - общее количество организаций, оказывающих услуги в области физической культуры и спорта</t>
  </si>
  <si>
    <t>1. ПП2</t>
  </si>
  <si>
    <t>1. ПП3</t>
  </si>
  <si>
    <t>1.ПП4</t>
  </si>
  <si>
    <t>Абсолютный показатель (согласно представленным данным от телевизионных СМИ)</t>
  </si>
  <si>
    <t>1.1.1 ПМ 3</t>
  </si>
  <si>
    <t>2.ПП5</t>
  </si>
  <si>
    <t>А/В*100%, где А - количество опрошенных потребителей, удовлетворенных качеством проведенных физкультурно-массовых мероприятий, В - общее количество опрошенных граждан, принявших участие в физкультурно-массовых мероприятиях</t>
  </si>
  <si>
    <t>1.1 ПОМ 2</t>
  </si>
  <si>
    <t>Ди=Чзи/(Чни-Чнп)*100, где Ди - доля лиц с ограниченными возможностями здоровья и инвалидов, систематически занимающихся физической культурой и спортом, Чзи -  численность лиц с ограниченными возможностями здоровья и инвалидов согласно данным федерального стат.наблюдения по форме 3-АФК, Чни - численность населения с ограниченными возможностями здоровья и инвалидов, по данным отделения ПФР по Забайкальскому краю, Чнп - численность инвалидов, которые имеют противопоказания для занятий физической культурой и спортом (форма №30)</t>
  </si>
  <si>
    <t>2.1. 5</t>
  </si>
  <si>
    <t>2.1. 5    ПМ1</t>
  </si>
  <si>
    <t>Абсолютный показатель (согласно данным из реестра муниципальных районов)</t>
  </si>
  <si>
    <t>2014 - 2021</t>
  </si>
  <si>
    <t>2018 - 2021</t>
  </si>
  <si>
    <t>2014-2021</t>
  </si>
  <si>
    <t>2019 - 2021</t>
  </si>
  <si>
    <t>2016 - 2021</t>
  </si>
  <si>
    <t>2016-2021</t>
  </si>
  <si>
    <t>Дт=Чзт/Чнт*100, где Дт - доля населения, занятого в экономике, Чзт - численность населения, занятого в экономике, занимающегося физической культурой и спортом, согласно данным федерального стат.наблюдения по форме 1-ФК, Чнт - численность населения, занятого в экономике, по данным Забайкалкрайстата</t>
  </si>
  <si>
    <t>Дс=Чз/Чн*100, где Дс - доля учащихся и студентов, Чз - численность занимающихся физической культурой и спортом в возрасте 6-29 лет, согласно данным федерального стат.наблюдения по форме 1-ФК, Чн - численность населения в возрасте от 6 до 29 лет по данным Забайкалкрайстата</t>
  </si>
  <si>
    <t>Абсолютный показатель (согласно государственному заданию)</t>
  </si>
  <si>
    <t>Абсолютный показатель (согласно данным госзадания)</t>
  </si>
  <si>
    <t xml:space="preserve">ЕПС = ЕПСфакт/ЕПСнорм х 100 , где
ЕПС – уровень обеспеченности спортивными сооружениями, исходя из единовременной пропускной способности объектов спорта;
ЕПСфакт –единовременная пропускная способность имеющихся спортивных сооружений, в соответствии с данными федерального статистического наблюдения по форме №1-ФК;
ЕПСнорм – необходимая нормативная единовременная пропускная способность спортивных сооружений
</t>
  </si>
  <si>
    <t xml:space="preserve">Дз = Чз/Чн х 100 где, Дз - доля детей и молодежи, систематически занимающихся физической культурой и спортом; Чз – численность занимающихся физической культурой и спортом, в соответствии с данными федерального статистического наблюдения по форме №1-ФК "Сведения о физической культуре и спорте"; Чн - численность населения по данным Федеральной службы государственной статистики
</t>
  </si>
  <si>
    <t xml:space="preserve">Дз = Чз/Чн х 100 где,
Дз - доля граждан среднего возраста, систематически занимающихся физической культурой и спортом;
Чз – численность занимающихся физической культурой и спортом, в соответствии с данными федерального статистического наблюдения по форме №1-ФК "Сведения о физической культуре и спорте"; Чн - численность населения по данным Федеральной службы государственной статистики
</t>
  </si>
  <si>
    <t xml:space="preserve">Дз = Чз/Чн х 100 где,
Дз - доля граждан старшего возраста, систематически занимающихся физической культурой и спортом;
Чз – численность занимающихся физической культурой и спортом, в соответствии с данными федерального статистического наблюдения по форме №1-ФК "Сведения о физической культуре и спорте"; Чн - численность населения по данным Федеральной службы государственной статистики
</t>
  </si>
  <si>
    <t>гр.21</t>
  </si>
  <si>
    <t>2019-2021</t>
  </si>
  <si>
    <t>2.5</t>
  </si>
  <si>
    <t>Показатель «Доля занимающихся по программам спортивной подготовки в организациях ведомственной принадлежности физической культуры и спорта»</t>
  </si>
  <si>
    <t>Показатель «Количество организаций спортивной подготовки в которые поставлено новое спортивное оборудование и инвентарь по хоккею»</t>
  </si>
  <si>
    <t>4.1.1</t>
  </si>
  <si>
    <t>4.1.1     ПМ1</t>
  </si>
  <si>
    <t>4.1.2</t>
  </si>
  <si>
    <t>4.3</t>
  </si>
  <si>
    <t>4.4</t>
  </si>
  <si>
    <t>4.7</t>
  </si>
  <si>
    <t>Показатель «Количество созданных физкультурно-оздоровительных комплексов открытого типа»</t>
  </si>
  <si>
    <t>184Р552280</t>
  </si>
  <si>
    <t>184Р552290</t>
  </si>
  <si>
    <t>182Р550810</t>
  </si>
  <si>
    <t>610</t>
  </si>
  <si>
    <t>4.8.1</t>
  </si>
  <si>
    <t>4.8.2</t>
  </si>
  <si>
    <t>4.9.1</t>
  </si>
  <si>
    <t>4.9.1      ПМ1</t>
  </si>
  <si>
    <t>4.9.2</t>
  </si>
  <si>
    <t>4.8.1        ПМ1</t>
  </si>
  <si>
    <t>4.9</t>
  </si>
  <si>
    <t>4.9.3</t>
  </si>
  <si>
    <t>4.9.4</t>
  </si>
  <si>
    <t>4.9.5</t>
  </si>
  <si>
    <t xml:space="preserve">2.5.1 </t>
  </si>
  <si>
    <t>2.5.1 ПМ1</t>
  </si>
  <si>
    <t xml:space="preserve">2.3.1 </t>
  </si>
  <si>
    <t>2.3.2 ПМ1</t>
  </si>
  <si>
    <t>2.3.3 ПМ1</t>
  </si>
  <si>
    <t>2.3.4</t>
  </si>
  <si>
    <t>2.2 ПОМ 1</t>
  </si>
  <si>
    <t>2.2 ПОМ 2</t>
  </si>
  <si>
    <t>2.1 ПОМ1</t>
  </si>
  <si>
    <t>2.3.1 ПМ2</t>
  </si>
  <si>
    <t>2.3.1 ПМ3</t>
  </si>
  <si>
    <t>2.3.1 ПМ4</t>
  </si>
  <si>
    <t>2.3.1 ПМ5</t>
  </si>
  <si>
    <t>2.3.1 ПМ6</t>
  </si>
  <si>
    <t>2.3.4     ПМ1</t>
  </si>
  <si>
    <t>2.3.4     ПМ2</t>
  </si>
  <si>
    <t>2.3.4    ПМ3</t>
  </si>
  <si>
    <t>2.4.2    ПМ1</t>
  </si>
  <si>
    <t>2.4.3    ПМ1</t>
  </si>
  <si>
    <t>2.5.1 ПМ2</t>
  </si>
  <si>
    <t>2.5.1 ПМ3</t>
  </si>
  <si>
    <t>2.5.1 ПМ4</t>
  </si>
  <si>
    <t>2.5.1 ПМ5</t>
  </si>
  <si>
    <t>2.5.1 ПМ6</t>
  </si>
  <si>
    <t>4.1.1                  ПМ2</t>
  </si>
  <si>
    <t>4.1.2     ПМ1</t>
  </si>
  <si>
    <t>4.1.3     ПМ1</t>
  </si>
  <si>
    <t>4.4    ПОМ1</t>
  </si>
  <si>
    <t>4.5    ПОМ1</t>
  </si>
  <si>
    <t>4.6    ПОМ1</t>
  </si>
  <si>
    <t>4.7    ПОМ1</t>
  </si>
  <si>
    <t>4.8         ПОМ1</t>
  </si>
  <si>
    <t>4.8.2     ПМ1</t>
  </si>
  <si>
    <t>4.9 ПОМ 1</t>
  </si>
  <si>
    <t>4.9.2      ПМ1</t>
  </si>
  <si>
    <t>4.9.3      ПМ1</t>
  </si>
  <si>
    <t>4.9.4    ПМ1</t>
  </si>
  <si>
    <t>4.9.5      ПМ1</t>
  </si>
  <si>
    <t>Показатель «Количество поставленных искусственных покрытий для футбольных полей, созданных при организациях спортивной подготовки»</t>
  </si>
  <si>
    <t>2.5. ПОМ 1</t>
  </si>
  <si>
    <t>тыс. кв.м.</t>
  </si>
  <si>
    <t>А/В*10000, где А - общая площадь спортивных сооружений (спортивных залов) в Забайкальском крае, В - численность населения Забайкальского края</t>
  </si>
  <si>
    <t>кв. м. зеркала воды</t>
  </si>
  <si>
    <t>А/В*10000, где А - общая площадь спортивных сооружений (плавательных бассейнов) в Забайкальском крае, В - численность населения Забайкальского края</t>
  </si>
  <si>
    <t>А/В*10000, где А - общая площадь спортивных сооружений (плоскостных сооружений) в Забайкальском крае, В - численность населения Забайкальского края</t>
  </si>
  <si>
    <t>1. ПП5</t>
  </si>
  <si>
    <t>1. ПП6</t>
  </si>
  <si>
    <t>1.ПП7</t>
  </si>
  <si>
    <t>Показатель «Количество спортивных школ олимпийского резерва в которые поставлены новые спортивные оборудование и инвентарь для приведения организаций спортивной подготовки в нормативное состояние»</t>
  </si>
  <si>
    <t>Показатель «Уровень обеспеченности граждан спортивными сооружениями исходя из единовременной пропускной способности объектов спорта»</t>
  </si>
  <si>
    <t>Показатель «Доля населения, систематически занимающегося физической культурой и спортом, в общей численности населения в возрасте от 3 до 79 лет»</t>
  </si>
  <si>
    <t>Задача «Привлечение населения к активному  отдыху и спорту через активизацию деятельности общественных, физкультурно-спортивных организаций, пропаганда здорового образа жизни как среди детей и подростков, так и среди взрослого населения через создание постоянно действующей информационно-пропагандистской и просветительно-образовательной системы, направленной на формирование здорового образа жизни населения»</t>
  </si>
  <si>
    <t>Подпрограмма «Развитие массового спорта в Забайкальском крае»</t>
  </si>
  <si>
    <t>Показатель «Количество организованных и проведенных физкультурных мероприятий и массовых спортивных мероприятий в Забайкальском крае»</t>
  </si>
  <si>
    <t>Показатель «Обеспеченность спортивными сооружениями в Забайкальском крае (спортивные залы) на 10 тыс. человек»</t>
  </si>
  <si>
    <t>Показатель «Обеспеченность спортивными сооружениями в Забайкальском крае (плавательные бассейны) на 10 тыс. человек»</t>
  </si>
  <si>
    <t>Показатель «Обеспеченность спортивными сооружениями в Забайкальском крае (плоскостные сооружения) на 10 тыс. человек»</t>
  </si>
  <si>
    <t>Показатель «Доля детей и молодежи (возраст 3-29 лет), систематически занимающихся физической культурой и спортом, в общей численности детей и молодежи»</t>
  </si>
  <si>
    <t>Показатель «Доля граждан среднего возраста (женщины: 30-54 года; мужчины: 30-59 лет), систематически занимающихся физической культурой и спортом, в общей численности граждан среднего возраста»</t>
  </si>
  <si>
    <t>Показатель «Доля граждан старшего возраста (женщины: 55-79 лет; мужчины: 60-79 лет), систематически занимающихся физической культурой и спортом в общей численности граждан старшего возраста»</t>
  </si>
  <si>
    <t>Основное мероприятие 1 «Физическое воспитание и обеспечение организации и проведения физкультурных и массовых спортивных  мероприятий»</t>
  </si>
  <si>
    <t>Показатель «Доля потребителей, удовлетворенных качеством проведенных физкультурно-массовых мероприятий»</t>
  </si>
  <si>
    <t>Показатель «Доля населения, занятого в экономике, занимающегося физической культурой и спортом, в общей численности населения, занятого в экономике»</t>
  </si>
  <si>
    <t>Мероприятие 1 «Вовлечение населения в занятия физической культурой и массовым спортом»</t>
  </si>
  <si>
    <t>Показатель «Доля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населения»</t>
  </si>
  <si>
    <t>Показатель «Доля сельского населения, систематически занимающегося физической культурой и спортом, в общей численности сельского населения Забайкальского края в возрасте от 3 до 79 лет»</t>
  </si>
  <si>
    <t>Показатель «Количество информационных сюжетов, направленных на пропаганду физической культуры и спорта»</t>
  </si>
  <si>
    <t>Мероприятие 2 «Внедрение и реализация Всероссийского физкультурно-спортивного комплекса "Готов к труду и обороне» (ГТО)»</t>
  </si>
  <si>
    <t>Мероприятие 3 «Развитие студенческого спорта»</t>
  </si>
  <si>
    <t xml:space="preserve">Показатель «Доля учащихся и студентов, систематически занимающихся физической культурой и спортом, в общей численности учащихся и студентов»
</t>
  </si>
  <si>
    <t>Задача «Обеспечение успешного выступления забайкальских спортсменов на крупнейших международных спортивных соревнованиях и совершенствование системы подготовки спортивного резерва»</t>
  </si>
  <si>
    <t>Показатель «Степень выполнения государственного задания краевыми государственными учреждениями, координация и регулирование деятельности которых возложены на Министерство физической культуры и спорта, в части показателей объема»</t>
  </si>
  <si>
    <t>Показатель: «Доля граждан, занимающихся в спортивных организациях, в общей численности детей и молодежи в возрасте 6-15 лет»</t>
  </si>
  <si>
    <t>Показатель «Количество квалифицированных тренеров и тренеров-преподавателей физкультурно-спортивных организаций, работающих по специальности»</t>
  </si>
  <si>
    <t>Показатель: «Доля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инвалидов»</t>
  </si>
  <si>
    <t>Показатель: «Доля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совершенствования спортивного мастерства в организациях, осуществляющих спортивную подготовку»</t>
  </si>
  <si>
    <t>Показатель «Количество краевых государственных учреждений, координация и регулирование деятельности которых возложены на Министерство физической культуры и спорта Забайкальского края»</t>
  </si>
  <si>
    <t>Мероприятие 1 «Оказание ГБУ «СШОР № 3» Забайкальского края государственной услуги по предоставлению дополнительного образования в области физической культуры и спорта»</t>
  </si>
  <si>
    <t>Показатель «Совокупный объем предоставления услуги «Предоставление дополнительного образования в области физической культуры и спорта»</t>
  </si>
  <si>
    <t>Мероприятие 2 «Оказание государственными учреждениями Забайкальского края государственной услуги «Спортивная подготовка по видам спорта» (ГБУ «СШОР №1» Забайкальского края, ГБУ «СШОР №2» Забайкальского края, ГБУ «СШОР №3» Забайкальского края, ГБУ «СШОР по биатлону» Забайкальского края, ГБУ «СШОР по боксу» Забайкальского края, ГАУ ФК «Чита»)</t>
  </si>
  <si>
    <t>Показатель «Совокупный объем предоставления услуги «Спортивная подготовка по видам спорта»</t>
  </si>
  <si>
    <t>Мероприятие 3 «Оказание государственными учреждениями Забайкальского края работы по организации и обеспечению подготовки спортивного резерва (ГУ «РЦСП» Забайкальского края, ГБУ «СШОР по адаптивным и национальным видам спорта» Забайкальского края)</t>
  </si>
  <si>
    <t>Показатель «Организация и обеспечение подготовки спортивного резерва»</t>
  </si>
  <si>
    <t>Мероприятие 4 «Оказание ГПОУ "ССУ(т)ОР»Забайкальского края государственной услуги 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49.00.00 «Физическая культура и спорт» углубленной подготовки в училищах олимпийского резерва»</t>
  </si>
  <si>
    <t>Показатель «Количество человек, освоивших основные профессиональные образовательные программы среднего профессионального образования по направлению подготовки 49.00.00 «Физическая культура и спорт»</t>
  </si>
  <si>
    <t>Мероприятие 5 «Медико-биологическое обеспечение спортивных сборных команд Забайкальского края (ГУ «РЦСП» Забайкальского края)»</t>
  </si>
  <si>
    <t>Показатель «Количество членов спортивных сборных команд Забайкальского края, прошедших углубленное медицинское обследование»</t>
  </si>
  <si>
    <t>Основное мероприятие 2 «Выполнение работ по организации и проведению в соответствии с календарным планом спортивных мероприятий   межмуниципального, регионального, всероссийского, международного уровней, подготовка спортивных сборных команд Забайкальского края по видам спорта к спортивным соревнованиям, обеспечение участия спортсменов в соревнованиях регионального, межрегионального, всероссийского и международного уровней»</t>
  </si>
  <si>
    <t>Показатель «Количество организованных и проведенных спортивных мероприятий межмуниципального, регионального, межрегионального, всероссийского уровня»</t>
  </si>
  <si>
    <t>Показатель «Обеспечение участия спортсменов в соревнованиях регионального, межрегионального, всероссийского и международного уровней»</t>
  </si>
  <si>
    <t>Основное мероприятие 3 «Спортивная подготовка по видам спорта»</t>
  </si>
  <si>
    <t>Показатель «Число спортсменов, зачисленных кандидатами в спортивные сборные команды Российской Федерации»</t>
  </si>
  <si>
    <t>Показатель «Доля спортсменов-разрядников в общем количестве лиц, занимающихся в системе специализированных детско-юношеских спортивных школ олимпийского резерва»</t>
  </si>
  <si>
    <t>Мероприятие 1 «Оказание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Федерации»</t>
  </si>
  <si>
    <t>Показатель: «Приобретение автомобилей, не являющихся легковыми, массой более 3500 кг и с числом посадочных мест (без учета водительского места) более 8»</t>
  </si>
  <si>
    <t>Показатель: «Приобретение спортивно-технологического оборудования, инвентаря и экипировки»</t>
  </si>
  <si>
    <t>Мероприятие 2 «Предоставление субсидий из регионального бюджета бюджетам муниципальных районов (городских округов) 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подготовки»</t>
  </si>
  <si>
    <t>Показатель «Количество организаций, осуществляющих спортивную подготовку  и получивших субсидию из регионального бюджета»</t>
  </si>
  <si>
    <t>Мероприятие 3 «Стимулирование членов спортивных сборных команд Забайкальского края за высокие спортивные результаты»</t>
  </si>
  <si>
    <t>Показатель «Число членов спортивных сборных команд Забайкальского края, получивших денежное вознаграждение»</t>
  </si>
  <si>
    <t>Мероприятие 4 «Предоставление государственной услуги по присвоению спортивных разрядов Министерством физической культуры и спорта Забайкальского края»</t>
  </si>
  <si>
    <t>Показатель «Число спортсменов, которым присвоен I спортивный разряд»</t>
  </si>
  <si>
    <t>Показатель «Число спортивных судей, которым присвоена I судейская категория»</t>
  </si>
  <si>
    <t>Основное мероприятие 4 «Организация работы с негосударственным сектором с целью развития сферы физической культуры и спорта в Забайкальском крае»</t>
  </si>
  <si>
    <t>Показатель «Количество подписанных соглашений государственно-частного партнерства между Правительством Забайкальского края и частными компаниями с целью развития сферы физической культуры и спорта в Забайкальском крае»</t>
  </si>
  <si>
    <t>Мероприятие 1 «Организация работы с целью привлечения частных инвесторов к поддержке спортивных школ и команд»</t>
  </si>
  <si>
    <t>Показатель «Количество договоров спонсорской помощи в сфере физической культуры и спорта с организациями негосударственного сектора»</t>
  </si>
  <si>
    <t>Мероприятие 2 «Выявление и поддержка деятельности организаций, осуществляющих инновационные проекты и программы по вовлечению детей, подростков и молодежи в систему физического воспитания»</t>
  </si>
  <si>
    <t>Показатель «Количество организаций, осуществляющих инновационные проекты и программы по вовлечению детей, подростков и молодежи в систему физического воспитания, деятельности которых была оказана поддержка»</t>
  </si>
  <si>
    <t>Мероприятие 3 «Взаимодействие с региональными предпринимателями по реализации бизнес-проектов по производству спортивного инвентаря»</t>
  </si>
  <si>
    <t>Показатель «Количество региональных предпринимателей, оказавших содействие в реализации бизнес-проектов в производстве спортивного инвентаря»</t>
  </si>
  <si>
    <t>Основное мероприятие 5  «Региональный проект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(Забайкальский край)»</t>
  </si>
  <si>
    <t>Мероприятие 1 «Государственная поддержка спортивных организаций, осуществляющих подготовку спортивного резерва для сборных команд Российской Федерации»</t>
  </si>
  <si>
    <t>Задача «Создание организационно-управленческих, нормативно-правовых, материально-технических, социально-педагогических и медико-биологических условий для реализации государственной программы с целью вовлечения различных категорий и групп населения в регулярные занятия физической культурой и спортом»</t>
  </si>
  <si>
    <t>Подпрограмма «Обеспечивающая подпрограмма»</t>
  </si>
  <si>
    <t>Показатель «Обеспеченность нормативно-правовыми актами в рамках выполнения государственных функций Министерства физической культуры и спорта Забайкальского края»</t>
  </si>
  <si>
    <t>Основное мероприятие 1 «Обеспечение деятельности Министерства физической культуры и спорта Забайкальского края»</t>
  </si>
  <si>
    <t>Мероприятие 1 «Исполнение государственных функций Министерством физической культуры и спорта Забайкальского края»</t>
  </si>
  <si>
    <t>Показатель «Степень выполнения календарного плана официальных физкультурных мероприятий и спортивных мероприятий»</t>
  </si>
  <si>
    <t>Подпрограмма «Развитие материально-технической базы отрасли «Физическая культура и спорт»</t>
  </si>
  <si>
    <t>Показатель «Единовременная пропускная способность объектов спорта, введенных в эксплуатацию в рамках программы для развития массового спорта»</t>
  </si>
  <si>
    <t>Показатель «Общее количество объектов, на которых проводилась реконструкция, ремонт и сертификация»</t>
  </si>
  <si>
    <t>Показатель «Единовременная пропускная способность»</t>
  </si>
  <si>
    <t>Показатель: «Количество спортивных региональных центров, введенных в эксплуатацию в рамках программы»</t>
  </si>
  <si>
    <t>Мероприятие 2 «Строительство малобюджетных физкультурно-спортивных объектов шаговой доступности в поселках городского типа, городах Забайкальского края»</t>
  </si>
  <si>
    <t>Показатель «Количество малобюджетных физкультурно-спортивных объектов, введенных в эксплуатацию»</t>
  </si>
  <si>
    <t>Показатель «Количество малобюджетных физкультурно-спортивных объектов шаговой доступности, введенных в эксплуатацию»</t>
  </si>
  <si>
    <t>Показатель «Количество муниципальных районов (городских округов) Забайкальского края, получивших спортивный инвентарь»</t>
  </si>
  <si>
    <t xml:space="preserve">Показатель «Единовременная пропускная способность» </t>
  </si>
  <si>
    <t>Показатель «Количество занимающихся»</t>
  </si>
  <si>
    <t>Показатель «Площадь объекта»</t>
  </si>
  <si>
    <t>Показатель «Количество специализированных детско-юношеских спортивных школ олимпийского резерва, училищ олимпийского резерва и детско-юношеских спортивных школ, получивших спортивное оборудование и поля с искусственным футбольным покрытием»</t>
  </si>
  <si>
    <t>Показатель «Количество приобретенных и уложенных комплектов искусственного покрытия для футбольных полей»</t>
  </si>
  <si>
    <t>Показатель «Количество специализированных детско-юношеских спортивных школ олимпийского резерва и училищ олимпийского резерва, получивших спортивное оборудование»</t>
  </si>
  <si>
    <t>Показатель: «Уровень обеспеченности граждан спортивными сооружениями исходя из единовременной пропускной способности объектов спорта»</t>
  </si>
  <si>
    <t xml:space="preserve">«Приложение </t>
  </si>
  <si>
    <t>«Развитие физической культуры и спорта</t>
  </si>
  <si>
    <t>в Забайкальском крае»</t>
  </si>
  <si>
    <t>Основные мероприятия, мероприятия, показатели и объемы финансирования государственной программы «Развитие физической культуры и спорта в Забайкальском крае»</t>
  </si>
  <si>
    <t xml:space="preserve">Абсолютный показатель (согласно отчету об исполнении Соглашению о выделении субсидии из федерального бюджета") </t>
  </si>
  <si>
    <t>4.1.10</t>
  </si>
  <si>
    <t>Мероприятие 1 «Бассейн в г.п. «Борзинское» Забайкальского края»</t>
  </si>
  <si>
    <r>
      <t xml:space="preserve">Мероприятие 1 «Оснащение объектов спортивной инфраструктуры спортивно-технологическим  оборудованием: </t>
    </r>
    <r>
      <rPr>
        <b/>
        <sz val="10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Создание или модернизация физкультурно-оздоровительных комплексов открытого типа и (или) физкультурно-оздоровительных комплексов для центров развития  внешкольного спорта»</t>
    </r>
  </si>
  <si>
    <t>Основное мероприятие 2 «Приобретение спортивного зала в собственность Забайкальского края»</t>
  </si>
  <si>
    <t>4.2         ПОМ1</t>
  </si>
  <si>
    <t>4.3           ПОМ1</t>
  </si>
  <si>
    <t>181Р503512</t>
  </si>
  <si>
    <t>1840755055</t>
  </si>
  <si>
    <t>0981102</t>
  </si>
  <si>
    <t>1.3</t>
  </si>
  <si>
    <t>Основное мероприятие 3 «Региональный проект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(Забайкальский край)»</t>
  </si>
  <si>
    <t>1.3 ПОМ 1</t>
  </si>
  <si>
    <t>2.5.2</t>
  </si>
  <si>
    <t>Мероприятие 2 «Проведение спортивных соревнований в системе подготовки спортивного резерва»</t>
  </si>
  <si>
    <t>2.5.2 ПМ1</t>
  </si>
  <si>
    <t>Показатель "Реализация мероприятий календарного плана официальных спортивных соревнований"</t>
  </si>
  <si>
    <t>184Р553280</t>
  </si>
  <si>
    <t>1810155054</t>
  </si>
  <si>
    <t>(∑А/∑В)*100%, где ∑А - сумма фактических значений показателей объема по всем подведомственным учреждениям за отчетный год,  ∑В - сумма плановых значений показателей объема по всем подведомственным учреждениям на отчетный год</t>
  </si>
  <si>
    <t>Подпрограмма «Подготовка спортивного резерва в Забайкальском крае»</t>
  </si>
  <si>
    <t>Основное мероприятие 1 «Организация деятельности краевых государственных учреждений, координация и регулирование деятельности которых возложены на Министерство физической культуры и спорта Забайкальского края»</t>
  </si>
  <si>
    <t xml:space="preserve"> </t>
  </si>
  <si>
    <t>2016-2018</t>
  </si>
  <si>
    <t>2019-2020</t>
  </si>
  <si>
    <t>Цель «Создание условий для укрепления здоровья населения Забайкальского края путем развития и популяризации массового и профессионального спорта на основе рационального использования ресурсов, направленных на развитие физической культуры и спорта, с применением форм и методов спортивного менеджмента»</t>
  </si>
  <si>
    <t>Показатель «Доля населения, выполнившего нормативы испытаний (тестов)  ВФСК «Готов к труду и обороне» (ГТО), в общей численности населения, принявшего участие в выполнении нормативов испытаний (тестов) ВФСК «Готов к труду и обороне» (ГТО)»</t>
  </si>
  <si>
    <t>Показатель «Количество присвоенных званий «Мастер спорта России», «Мастер спорта России международного класса», «Заслуженный мастер спорта»</t>
  </si>
  <si>
    <t>Показатель «Проведение физкультурных и комплексных физкультурных мероприятий для всех категорий и групп населения»</t>
  </si>
  <si>
    <t>Показатель «Проведение тренировочных мероприятий по базовым олимпийским, паралимпийским и сурдлимпийским видам спорта»</t>
  </si>
  <si>
    <t>Показатель «Обеспечение питания и проживания спортсменов при проведении первенств России»</t>
  </si>
  <si>
    <t>Показатель «Осуществление в соответствии с порядком, утвержденным Министерством спорта Российской Федерации, поддержки одаренных спортсменов, занимающихся в организациях, осуществляющих спортивную подготовку, и образовательных организациях, реализующих федеральные стандарты спортивной подготовки»</t>
  </si>
  <si>
    <t>Показатель «Повышение квалификации и переподготовки специалистов в сфере физической культуры и спорта»</t>
  </si>
  <si>
    <t>Показатель «Финансовое обеспечение организаций, осуществляющих спортивную подготовку на реализацию программ по спортивной подготовке в соответствии с федеральными стандартами спортивной подготовки по базовым олимпийским, паралимпийским и сурдолимпийским видам спорта»</t>
  </si>
  <si>
    <t>Показатель «Приобретение автомобилей, не являющихся легковыми, массой более 3500 кг и с числом посадочных мест (без учета водительского места) более 8»</t>
  </si>
  <si>
    <t>Показатель «Приобретение спортивно-технологического оборудования, инвентаря и экипировки»</t>
  </si>
  <si>
    <t>Показатель «Степень достижения установленных значений целевых показателей государственной программы и входящих в нее подпрограмм»</t>
  </si>
  <si>
    <t>Задача «Обеспечение развития краевой спортивной инфраструктуры, включая приобретение спортивного инвентаря и оборудования»</t>
  </si>
  <si>
    <t>Мероприятие 4 «Корректировка проектно-сметной документации по объекту "Спортивный центр с универсальным игровым залом и плавательным бассейном г. Краснокаменск" под объект  "Универсальный спортивный зал в г. Краснокаменск"»</t>
  </si>
  <si>
    <t>Мероприятие 8 «Строительство физкультурно-оздоровительного комплекса в г. Хилок Хилокского района» (разработка проектно-сметной документации в рамках реализации Плана социального развития центров экономического роста Забайкальского края)</t>
  </si>
  <si>
    <t>Мероприятие 2 «Оснащение объектов спортивной инфраструктуры спортивно-технологическим  оборудованием: «Создание малых спортивных площадок, монтируемых на открытых площадках или в закрытых помещениях, на которых возможно проводить тестирование населения в соответствии со Всероссийским физкультурно-спортивным комплексом «Готов к труду и обороне» (ГТО)»</t>
  </si>
  <si>
    <t>Показатель «Количество муниципальных районов (образований), где для центров тестирования ВФСК «Готов к труду и обороне» созданы малые спортивные площадки»</t>
  </si>
  <si>
    <t xml:space="preserve">* - Указаны предварительные суммы средств для участия в программе. После согласования мероприятий Минспортом Российской Федерации  денежные средства будут отражены в бюджете Забайкальского края </t>
  </si>
  <si>
    <t>кв. м</t>
  </si>
  <si>
    <t>Основное мероприятие 11 «Строительство  картодрома "МАСМА" за счет внебюджетных источников в  г. Чите»</t>
  </si>
  <si>
    <t>Показатель «Число спортсменов, которым присвоен спортивный  разряд «кандидат в мастера спорта»</t>
  </si>
  <si>
    <t>Министерство физической культуры и спорта Забайкальского края, Министерство строительства и жилищно-коммунального хозяйства Забайкальского края</t>
  </si>
  <si>
    <t xml:space="preserve">Дз = Чзсп/Чз х 100, где, Дз - доля занимающихся по программам спортивной подготовки в организациях ведомственной принадлежности физической культуры и спорта; Чзсп – численность занимающихся по программам спортивной подготовки в организациях ведомственной принадлежности физической культуры и спорта, в соответствии с данными федерального статистического наблюдения по форме №5-ФК ; Чз – численность занимающихся в организациях ведомственной принадлежности физической культуры и спорта, в соответствии с данными федерального статистического наблюдения по форме №5-ФК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</si>
</sst>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_-* #,##0.0_р_._-;\-* #,##0.0_р_._-;_-* &quot;-&quot;??_р_._-;_-@_-"/>
    <numFmt numFmtId="166" formatCode="0.0"/>
    <numFmt numFmtId="167" formatCode="#,##0.0"/>
    <numFmt numFmtId="168" formatCode="_-* #,##0.0\ _р_._-;\-* #,##0.0\ _р_._-;_-* &quot;-&quot;?\ _р_._-;_-@_-"/>
    <numFmt numFmtId="169" formatCode="_-* #,##0.0\ _₽_-;\-* #,##0.0\ _₽_-;_-* &quot;-&quot;?\ _₽_-;_-@_-"/>
    <numFmt numFmtId="170" formatCode="#,##0.0\ _₽"/>
    <numFmt numFmtId="171" formatCode="#,##0.0\ _₽;\-#,##0.0\ _₽"/>
    <numFmt numFmtId="172" formatCode="#,##0.0_ ;\-#,##0.0\ "/>
  </numFmts>
  <fonts count="15" x14ac:knownFonts="1"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Segoe UI"/>
      <family val="2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4" borderId="1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167" fontId="6" fillId="0" borderId="2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167" fontId="6" fillId="0" borderId="1" xfId="0" applyNumberFormat="1" applyFont="1" applyFill="1" applyBorder="1"/>
    <xf numFmtId="167" fontId="3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49" fontId="5" fillId="0" borderId="1" xfId="0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169" fontId="3" fillId="0" borderId="1" xfId="1" applyNumberFormat="1" applyFont="1" applyFill="1" applyBorder="1" applyAlignment="1">
      <alignment horizontal="center" vertical="center"/>
    </xf>
    <xf numFmtId="171" fontId="3" fillId="0" borderId="1" xfId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8" fontId="3" fillId="0" borderId="1" xfId="1" applyNumberFormat="1" applyFont="1" applyFill="1" applyBorder="1" applyAlignment="1">
      <alignment horizontal="center" vertical="center"/>
    </xf>
    <xf numFmtId="172" fontId="3" fillId="0" borderId="1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/>
    </xf>
    <xf numFmtId="170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6" fillId="5" borderId="1" xfId="0" applyFont="1" applyFill="1" applyBorder="1"/>
    <xf numFmtId="0" fontId="3" fillId="0" borderId="3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3" fillId="0" borderId="1" xfId="1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/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6" fillId="0" borderId="5" xfId="0" applyFont="1" applyFill="1" applyBorder="1"/>
    <xf numFmtId="167" fontId="6" fillId="0" borderId="6" xfId="0" applyNumberFormat="1" applyFont="1" applyFill="1" applyBorder="1"/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/>
    <xf numFmtId="0" fontId="6" fillId="3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2" fontId="3" fillId="7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67"/>
  <sheetViews>
    <sheetView tabSelected="1" view="pageBreakPreview" topLeftCell="A2" zoomScale="75" zoomScaleNormal="68" zoomScaleSheetLayoutView="75" zoomScalePageLayoutView="70" workbookViewId="0">
      <pane ySplit="7" topLeftCell="A420" activePane="bottomLeft" state="frozen"/>
      <selection activeCell="A2" sqref="A2"/>
      <selection pane="bottomLeft" activeCell="E248" sqref="E248"/>
    </sheetView>
  </sheetViews>
  <sheetFormatPr defaultRowHeight="12.75" x14ac:dyDescent="0.2"/>
  <cols>
    <col min="1" max="1" width="10.28515625" style="30" customWidth="1"/>
    <col min="2" max="2" width="78.5703125" style="72" customWidth="1"/>
    <col min="3" max="3" width="12" style="23" customWidth="1"/>
    <col min="4" max="4" width="12.7109375" style="23" customWidth="1"/>
    <col min="5" max="5" width="19.28515625" style="23" customWidth="1"/>
    <col min="6" max="6" width="14.140625" style="23" customWidth="1"/>
    <col min="7" max="7" width="19.7109375" style="23" customWidth="1"/>
    <col min="8" max="8" width="12.42578125" style="23" customWidth="1"/>
    <col min="9" max="9" width="17.7109375" style="23" customWidth="1"/>
    <col min="10" max="10" width="15.28515625" style="23" customWidth="1"/>
    <col min="11" max="11" width="9.85546875" style="23" customWidth="1"/>
    <col min="12" max="12" width="10.7109375" style="23" customWidth="1"/>
    <col min="13" max="13" width="15.85546875" style="23" customWidth="1"/>
    <col min="14" max="14" width="13.42578125" style="23" customWidth="1"/>
    <col min="15" max="15" width="12.85546875" style="23" customWidth="1"/>
    <col min="16" max="16" width="14.28515625" style="23" customWidth="1"/>
    <col min="17" max="17" width="12.42578125" style="74" customWidth="1"/>
    <col min="18" max="18" width="14.7109375" style="23" customWidth="1"/>
    <col min="19" max="19" width="13.140625" style="23" customWidth="1"/>
    <col min="20" max="20" width="14.5703125" style="23" customWidth="1"/>
    <col min="21" max="21" width="14.28515625" style="33" customWidth="1"/>
    <col min="22" max="16384" width="9.140625" style="23"/>
  </cols>
  <sheetData>
    <row r="1" spans="1:21" ht="18.75" x14ac:dyDescent="0.2">
      <c r="A1" s="25"/>
      <c r="B1" s="26"/>
      <c r="C1" s="27"/>
      <c r="D1" s="27"/>
      <c r="E1" s="27"/>
      <c r="F1" s="27"/>
      <c r="G1" s="27"/>
      <c r="H1" s="28"/>
      <c r="I1" s="27"/>
      <c r="J1" s="27"/>
      <c r="K1" s="27"/>
      <c r="L1" s="27"/>
      <c r="M1" s="27"/>
      <c r="N1" s="27"/>
      <c r="O1" s="27"/>
      <c r="P1" s="27"/>
      <c r="Q1" s="97" t="s">
        <v>479</v>
      </c>
      <c r="R1" s="97"/>
      <c r="S1" s="97"/>
      <c r="T1" s="97"/>
      <c r="U1" s="97"/>
    </row>
    <row r="2" spans="1:21" ht="15.75" x14ac:dyDescent="0.2">
      <c r="A2" s="25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97" t="s">
        <v>93</v>
      </c>
      <c r="R2" s="97"/>
      <c r="S2" s="97"/>
      <c r="T2" s="97"/>
      <c r="U2" s="97"/>
    </row>
    <row r="3" spans="1:21" ht="15.75" x14ac:dyDescent="0.2">
      <c r="A3" s="25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97" t="s">
        <v>480</v>
      </c>
      <c r="R3" s="97"/>
      <c r="S3" s="97"/>
      <c r="T3" s="97"/>
      <c r="U3" s="97"/>
    </row>
    <row r="4" spans="1:21" ht="15.75" x14ac:dyDescent="0.2">
      <c r="A4" s="25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97" t="s">
        <v>481</v>
      </c>
      <c r="R4" s="97"/>
      <c r="S4" s="97"/>
      <c r="T4" s="97"/>
      <c r="U4" s="97"/>
    </row>
    <row r="5" spans="1:21" ht="20.25" x14ac:dyDescent="0.2">
      <c r="A5" s="19"/>
      <c r="B5" s="99" t="s">
        <v>482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29"/>
    </row>
    <row r="6" spans="1:21" x14ac:dyDescent="0.2">
      <c r="B6" s="31"/>
      <c r="C6" s="31"/>
      <c r="D6" s="32"/>
      <c r="Q6" s="23"/>
    </row>
    <row r="7" spans="1:21" x14ac:dyDescent="0.2">
      <c r="A7" s="98" t="s">
        <v>106</v>
      </c>
      <c r="B7" s="98" t="s">
        <v>107</v>
      </c>
      <c r="C7" s="98" t="s">
        <v>108</v>
      </c>
      <c r="D7" s="98" t="s">
        <v>109</v>
      </c>
      <c r="E7" s="98" t="s">
        <v>110</v>
      </c>
      <c r="F7" s="98" t="s">
        <v>111</v>
      </c>
      <c r="G7" s="98" t="s">
        <v>112</v>
      </c>
      <c r="H7" s="98" t="s">
        <v>113</v>
      </c>
      <c r="I7" s="98"/>
      <c r="J7" s="98"/>
      <c r="K7" s="95" t="s">
        <v>114</v>
      </c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:21" ht="38.25" x14ac:dyDescent="0.2">
      <c r="A8" s="98"/>
      <c r="B8" s="98"/>
      <c r="C8" s="98"/>
      <c r="D8" s="98"/>
      <c r="E8" s="98"/>
      <c r="F8" s="98"/>
      <c r="G8" s="98"/>
      <c r="H8" s="16" t="s">
        <v>115</v>
      </c>
      <c r="I8" s="16" t="s">
        <v>116</v>
      </c>
      <c r="J8" s="16" t="s">
        <v>117</v>
      </c>
      <c r="K8" s="2">
        <v>2012</v>
      </c>
      <c r="L8" s="2">
        <v>2013</v>
      </c>
      <c r="M8" s="2">
        <v>2014</v>
      </c>
      <c r="N8" s="2">
        <v>2015</v>
      </c>
      <c r="O8" s="2">
        <v>2016</v>
      </c>
      <c r="P8" s="2">
        <v>2017</v>
      </c>
      <c r="Q8" s="2">
        <v>2018</v>
      </c>
      <c r="R8" s="2">
        <v>2019</v>
      </c>
      <c r="S8" s="2">
        <v>2020</v>
      </c>
      <c r="T8" s="2">
        <v>2021</v>
      </c>
      <c r="U8" s="3" t="s">
        <v>118</v>
      </c>
    </row>
    <row r="9" spans="1:21" x14ac:dyDescent="0.2">
      <c r="A9" s="16" t="s">
        <v>119</v>
      </c>
      <c r="B9" s="16" t="s">
        <v>120</v>
      </c>
      <c r="C9" s="16" t="s">
        <v>121</v>
      </c>
      <c r="D9" s="16" t="s">
        <v>122</v>
      </c>
      <c r="E9" s="16" t="s">
        <v>123</v>
      </c>
      <c r="F9" s="16" t="s">
        <v>124</v>
      </c>
      <c r="G9" s="16" t="s">
        <v>125</v>
      </c>
      <c r="H9" s="16" t="s">
        <v>126</v>
      </c>
      <c r="I9" s="16" t="s">
        <v>127</v>
      </c>
      <c r="J9" s="16" t="s">
        <v>128</v>
      </c>
      <c r="K9" s="2" t="s">
        <v>129</v>
      </c>
      <c r="L9" s="2" t="s">
        <v>130</v>
      </c>
      <c r="M9" s="2" t="s">
        <v>131</v>
      </c>
      <c r="N9" s="2" t="s">
        <v>132</v>
      </c>
      <c r="O9" s="2" t="s">
        <v>133</v>
      </c>
      <c r="P9" s="2" t="s">
        <v>134</v>
      </c>
      <c r="Q9" s="2" t="s">
        <v>135</v>
      </c>
      <c r="R9" s="2" t="s">
        <v>136</v>
      </c>
      <c r="S9" s="2" t="s">
        <v>137</v>
      </c>
      <c r="T9" s="2" t="s">
        <v>138</v>
      </c>
      <c r="U9" s="34" t="s">
        <v>318</v>
      </c>
    </row>
    <row r="10" spans="1:21" s="35" customFormat="1" ht="51" x14ac:dyDescent="0.25">
      <c r="A10" s="83" t="s">
        <v>139</v>
      </c>
      <c r="B10" s="1" t="s">
        <v>508</v>
      </c>
      <c r="C10" s="2" t="s">
        <v>140</v>
      </c>
      <c r="D10" s="2" t="s">
        <v>140</v>
      </c>
      <c r="E10" s="2" t="s">
        <v>140</v>
      </c>
      <c r="F10" s="2" t="s">
        <v>140</v>
      </c>
      <c r="G10" s="2" t="s">
        <v>140</v>
      </c>
      <c r="H10" s="2" t="s">
        <v>140</v>
      </c>
      <c r="I10" s="2" t="s">
        <v>140</v>
      </c>
      <c r="J10" s="2" t="s">
        <v>140</v>
      </c>
      <c r="K10" s="2" t="s">
        <v>140</v>
      </c>
      <c r="L10" s="2" t="s">
        <v>140</v>
      </c>
      <c r="M10" s="2" t="s">
        <v>140</v>
      </c>
      <c r="N10" s="2" t="s">
        <v>140</v>
      </c>
      <c r="O10" s="2" t="s">
        <v>140</v>
      </c>
      <c r="P10" s="2" t="s">
        <v>140</v>
      </c>
      <c r="Q10" s="2" t="s">
        <v>140</v>
      </c>
      <c r="R10" s="2" t="s">
        <v>140</v>
      </c>
      <c r="S10" s="2" t="s">
        <v>140</v>
      </c>
      <c r="T10" s="2" t="s">
        <v>140</v>
      </c>
      <c r="U10" s="3" t="s">
        <v>140</v>
      </c>
    </row>
    <row r="11" spans="1:21" x14ac:dyDescent="0.2">
      <c r="A11" s="83"/>
      <c r="B11" s="1" t="s">
        <v>255</v>
      </c>
      <c r="C11" s="2" t="s">
        <v>141</v>
      </c>
      <c r="D11" s="2" t="s">
        <v>140</v>
      </c>
      <c r="E11" s="2" t="s">
        <v>140</v>
      </c>
      <c r="F11" s="2" t="s">
        <v>140</v>
      </c>
      <c r="G11" s="2" t="s">
        <v>140</v>
      </c>
      <c r="H11" s="36" t="s">
        <v>142</v>
      </c>
      <c r="I11" s="36" t="s">
        <v>143</v>
      </c>
      <c r="J11" s="36" t="s">
        <v>144</v>
      </c>
      <c r="K11" s="36" t="s">
        <v>140</v>
      </c>
      <c r="L11" s="36" t="s">
        <v>140</v>
      </c>
      <c r="M11" s="37">
        <f>M13+M14+M15+M16</f>
        <v>383924.80000000005</v>
      </c>
      <c r="N11" s="37">
        <f t="shared" ref="N11:T11" si="0">N13+N14+N15+N16</f>
        <v>347678.17299999995</v>
      </c>
      <c r="O11" s="37">
        <f t="shared" si="0"/>
        <v>327616.81899999996</v>
      </c>
      <c r="P11" s="37">
        <f t="shared" si="0"/>
        <v>345838.7</v>
      </c>
      <c r="Q11" s="37">
        <f t="shared" si="0"/>
        <v>412883.06600000005</v>
      </c>
      <c r="R11" s="37">
        <f t="shared" si="0"/>
        <v>823674.20000000007</v>
      </c>
      <c r="S11" s="37">
        <f t="shared" si="0"/>
        <v>463818</v>
      </c>
      <c r="T11" s="37">
        <f t="shared" si="0"/>
        <v>545067.4</v>
      </c>
      <c r="U11" s="8">
        <f>SUM(M11:T11)</f>
        <v>3650501.1579999998</v>
      </c>
    </row>
    <row r="12" spans="1:21" x14ac:dyDescent="0.2">
      <c r="A12" s="83"/>
      <c r="B12" s="1" t="s">
        <v>145</v>
      </c>
      <c r="C12" s="2" t="s">
        <v>140</v>
      </c>
      <c r="D12" s="2" t="s">
        <v>140</v>
      </c>
      <c r="E12" s="2" t="s">
        <v>140</v>
      </c>
      <c r="F12" s="2" t="s">
        <v>140</v>
      </c>
      <c r="G12" s="2" t="s">
        <v>140</v>
      </c>
      <c r="H12" s="2" t="s">
        <v>140</v>
      </c>
      <c r="I12" s="2" t="s">
        <v>140</v>
      </c>
      <c r="J12" s="2" t="s">
        <v>140</v>
      </c>
      <c r="K12" s="2" t="s">
        <v>140</v>
      </c>
      <c r="L12" s="2" t="s">
        <v>140</v>
      </c>
      <c r="M12" s="2" t="s">
        <v>140</v>
      </c>
      <c r="N12" s="2" t="s">
        <v>140</v>
      </c>
      <c r="O12" s="2" t="s">
        <v>140</v>
      </c>
      <c r="P12" s="2" t="s">
        <v>140</v>
      </c>
      <c r="Q12" s="2" t="s">
        <v>140</v>
      </c>
      <c r="R12" s="2" t="s">
        <v>140</v>
      </c>
      <c r="S12" s="2" t="s">
        <v>140</v>
      </c>
      <c r="T12" s="2" t="s">
        <v>140</v>
      </c>
      <c r="U12" s="8" t="s">
        <v>140</v>
      </c>
    </row>
    <row r="13" spans="1:21" x14ac:dyDescent="0.2">
      <c r="A13" s="83"/>
      <c r="B13" s="1" t="s">
        <v>146</v>
      </c>
      <c r="C13" s="2" t="s">
        <v>141</v>
      </c>
      <c r="D13" s="2" t="s">
        <v>140</v>
      </c>
      <c r="E13" s="2" t="s">
        <v>140</v>
      </c>
      <c r="F13" s="2" t="s">
        <v>140</v>
      </c>
      <c r="G13" s="2" t="s">
        <v>140</v>
      </c>
      <c r="H13" s="36" t="s">
        <v>142</v>
      </c>
      <c r="I13" s="36" t="s">
        <v>143</v>
      </c>
      <c r="J13" s="36" t="s">
        <v>144</v>
      </c>
      <c r="K13" s="2" t="s">
        <v>140</v>
      </c>
      <c r="L13" s="2" t="s">
        <v>140</v>
      </c>
      <c r="M13" s="38">
        <f t="shared" ref="M13:O14" si="1">M23+M95+M224+M253</f>
        <v>376443.9</v>
      </c>
      <c r="N13" s="38">
        <f t="shared" si="1"/>
        <v>338703.23</v>
      </c>
      <c r="O13" s="38">
        <f t="shared" si="1"/>
        <v>295526.21899999998</v>
      </c>
      <c r="P13" s="38">
        <v>345838.7</v>
      </c>
      <c r="Q13" s="38">
        <f t="shared" ref="Q13:T16" si="2">Q23+Q95+Q224+Q253</f>
        <v>389718.86600000004</v>
      </c>
      <c r="R13" s="38">
        <f t="shared" si="2"/>
        <v>415620.20000000007</v>
      </c>
      <c r="S13" s="38">
        <f t="shared" si="2"/>
        <v>249983.49999999997</v>
      </c>
      <c r="T13" s="38">
        <f t="shared" si="2"/>
        <v>230957.30000000002</v>
      </c>
      <c r="U13" s="8">
        <f>SUM(M13:T13)</f>
        <v>2642791.915</v>
      </c>
    </row>
    <row r="14" spans="1:21" x14ac:dyDescent="0.2">
      <c r="A14" s="83"/>
      <c r="B14" s="1" t="s">
        <v>147</v>
      </c>
      <c r="C14" s="2" t="s">
        <v>141</v>
      </c>
      <c r="D14" s="2" t="s">
        <v>140</v>
      </c>
      <c r="E14" s="2" t="s">
        <v>140</v>
      </c>
      <c r="F14" s="2" t="s">
        <v>140</v>
      </c>
      <c r="G14" s="2" t="s">
        <v>140</v>
      </c>
      <c r="H14" s="36" t="s">
        <v>148</v>
      </c>
      <c r="I14" s="36" t="s">
        <v>148</v>
      </c>
      <c r="J14" s="36" t="s">
        <v>148</v>
      </c>
      <c r="K14" s="2" t="s">
        <v>140</v>
      </c>
      <c r="L14" s="2" t="s">
        <v>140</v>
      </c>
      <c r="M14" s="37">
        <f t="shared" si="1"/>
        <v>7480.9</v>
      </c>
      <c r="N14" s="37">
        <f t="shared" si="1"/>
        <v>8974.9429999999993</v>
      </c>
      <c r="O14" s="37">
        <f t="shared" si="1"/>
        <v>32090.6</v>
      </c>
      <c r="P14" s="39">
        <f>P24+P96+P225+P254</f>
        <v>0</v>
      </c>
      <c r="Q14" s="37">
        <f t="shared" si="2"/>
        <v>23164.2</v>
      </c>
      <c r="R14" s="37">
        <f t="shared" si="2"/>
        <v>408054</v>
      </c>
      <c r="S14" s="37">
        <f t="shared" si="2"/>
        <v>213834.5</v>
      </c>
      <c r="T14" s="37">
        <f t="shared" si="2"/>
        <v>314110.10000000003</v>
      </c>
      <c r="U14" s="8">
        <f>SUM(M14:T14)</f>
        <v>1007709.243</v>
      </c>
    </row>
    <row r="15" spans="1:21" x14ac:dyDescent="0.2">
      <c r="A15" s="83"/>
      <c r="B15" s="1" t="s">
        <v>149</v>
      </c>
      <c r="C15" s="2" t="s">
        <v>141</v>
      </c>
      <c r="D15" s="2" t="s">
        <v>140</v>
      </c>
      <c r="E15" s="2" t="s">
        <v>140</v>
      </c>
      <c r="F15" s="2" t="s">
        <v>140</v>
      </c>
      <c r="G15" s="2" t="s">
        <v>140</v>
      </c>
      <c r="H15" s="36" t="s">
        <v>148</v>
      </c>
      <c r="I15" s="36" t="s">
        <v>148</v>
      </c>
      <c r="J15" s="36" t="s">
        <v>148</v>
      </c>
      <c r="K15" s="6" t="s">
        <v>140</v>
      </c>
      <c r="L15" s="6" t="s">
        <v>140</v>
      </c>
      <c r="M15" s="39">
        <v>0</v>
      </c>
      <c r="N15" s="39">
        <v>0</v>
      </c>
      <c r="O15" s="39">
        <v>0</v>
      </c>
      <c r="P15" s="39">
        <f>P25+P97+P226</f>
        <v>0</v>
      </c>
      <c r="Q15" s="39">
        <f t="shared" si="2"/>
        <v>0</v>
      </c>
      <c r="R15" s="39">
        <f t="shared" si="2"/>
        <v>0</v>
      </c>
      <c r="S15" s="39">
        <f t="shared" si="2"/>
        <v>0</v>
      </c>
      <c r="T15" s="39">
        <f t="shared" si="2"/>
        <v>0</v>
      </c>
      <c r="U15" s="17">
        <f>SUM(M15:T15)</f>
        <v>0</v>
      </c>
    </row>
    <row r="16" spans="1:21" x14ac:dyDescent="0.2">
      <c r="A16" s="83"/>
      <c r="B16" s="1" t="s">
        <v>150</v>
      </c>
      <c r="C16" s="2" t="s">
        <v>141</v>
      </c>
      <c r="D16" s="2" t="s">
        <v>140</v>
      </c>
      <c r="E16" s="2" t="s">
        <v>140</v>
      </c>
      <c r="F16" s="2" t="s">
        <v>140</v>
      </c>
      <c r="G16" s="2" t="s">
        <v>140</v>
      </c>
      <c r="H16" s="36" t="s">
        <v>142</v>
      </c>
      <c r="I16" s="36" t="s">
        <v>143</v>
      </c>
      <c r="J16" s="36" t="s">
        <v>144</v>
      </c>
      <c r="K16" s="6" t="s">
        <v>140</v>
      </c>
      <c r="L16" s="6" t="s">
        <v>140</v>
      </c>
      <c r="M16" s="39">
        <v>0</v>
      </c>
      <c r="N16" s="39">
        <v>0</v>
      </c>
      <c r="O16" s="39">
        <v>0</v>
      </c>
      <c r="P16" s="39">
        <f>P26+P98+P227</f>
        <v>0</v>
      </c>
      <c r="Q16" s="39">
        <f t="shared" si="2"/>
        <v>0</v>
      </c>
      <c r="R16" s="39">
        <f t="shared" si="2"/>
        <v>0</v>
      </c>
      <c r="S16" s="39">
        <f t="shared" si="2"/>
        <v>0</v>
      </c>
      <c r="T16" s="39">
        <f t="shared" si="2"/>
        <v>0</v>
      </c>
      <c r="U16" s="17">
        <f>SUM(M16:T16)</f>
        <v>0</v>
      </c>
    </row>
    <row r="17" spans="1:21" ht="376.5" customHeight="1" x14ac:dyDescent="0.2">
      <c r="A17" s="6" t="s">
        <v>151</v>
      </c>
      <c r="B17" s="5" t="s">
        <v>393</v>
      </c>
      <c r="C17" s="2" t="s">
        <v>152</v>
      </c>
      <c r="D17" s="2" t="s">
        <v>140</v>
      </c>
      <c r="E17" s="40" t="s">
        <v>314</v>
      </c>
      <c r="F17" s="2" t="s">
        <v>140</v>
      </c>
      <c r="G17" s="2" t="s">
        <v>140</v>
      </c>
      <c r="H17" s="2" t="s">
        <v>140</v>
      </c>
      <c r="I17" s="2" t="s">
        <v>140</v>
      </c>
      <c r="J17" s="2" t="s">
        <v>140</v>
      </c>
      <c r="K17" s="6" t="s">
        <v>140</v>
      </c>
      <c r="L17" s="6" t="s">
        <v>140</v>
      </c>
      <c r="M17" s="2">
        <v>40.1</v>
      </c>
      <c r="N17" s="2">
        <v>38.4</v>
      </c>
      <c r="O17" s="11">
        <v>36</v>
      </c>
      <c r="P17" s="11">
        <v>36.5</v>
      </c>
      <c r="Q17" s="11">
        <v>55.7</v>
      </c>
      <c r="R17" s="11">
        <v>55.8</v>
      </c>
      <c r="S17" s="11">
        <v>55.9</v>
      </c>
      <c r="T17" s="11">
        <v>56</v>
      </c>
      <c r="U17" s="3" t="s">
        <v>140</v>
      </c>
    </row>
    <row r="18" spans="1:21" ht="171.75" customHeight="1" x14ac:dyDescent="0.2">
      <c r="A18" s="6" t="s">
        <v>153</v>
      </c>
      <c r="B18" s="5" t="s">
        <v>394</v>
      </c>
      <c r="C18" s="2" t="s">
        <v>152</v>
      </c>
      <c r="D18" s="2" t="s">
        <v>140</v>
      </c>
      <c r="E18" s="40" t="s">
        <v>265</v>
      </c>
      <c r="F18" s="2" t="s">
        <v>140</v>
      </c>
      <c r="G18" s="2" t="s">
        <v>140</v>
      </c>
      <c r="H18" s="2" t="s">
        <v>140</v>
      </c>
      <c r="I18" s="2" t="s">
        <v>140</v>
      </c>
      <c r="J18" s="2" t="s">
        <v>140</v>
      </c>
      <c r="K18" s="6" t="s">
        <v>140</v>
      </c>
      <c r="L18" s="6" t="s">
        <v>140</v>
      </c>
      <c r="M18" s="11">
        <v>24</v>
      </c>
      <c r="N18" s="2">
        <v>27.2</v>
      </c>
      <c r="O18" s="11">
        <v>28.3</v>
      </c>
      <c r="P18" s="11">
        <v>30</v>
      </c>
      <c r="Q18" s="11">
        <v>31.2</v>
      </c>
      <c r="R18" s="11">
        <v>32.700000000000003</v>
      </c>
      <c r="S18" s="11">
        <v>34.6</v>
      </c>
      <c r="T18" s="11">
        <v>36</v>
      </c>
      <c r="U18" s="3" t="s">
        <v>140</v>
      </c>
    </row>
    <row r="19" spans="1:21" ht="76.5" x14ac:dyDescent="0.2">
      <c r="A19" s="6"/>
      <c r="B19" s="1" t="s">
        <v>395</v>
      </c>
      <c r="C19" s="2" t="s">
        <v>140</v>
      </c>
      <c r="D19" s="2" t="s">
        <v>140</v>
      </c>
      <c r="E19" s="2" t="s">
        <v>140</v>
      </c>
      <c r="F19" s="2" t="s">
        <v>140</v>
      </c>
      <c r="G19" s="2" t="s">
        <v>140</v>
      </c>
      <c r="H19" s="2" t="s">
        <v>140</v>
      </c>
      <c r="I19" s="2" t="s">
        <v>140</v>
      </c>
      <c r="J19" s="2" t="s">
        <v>140</v>
      </c>
      <c r="K19" s="6" t="s">
        <v>140</v>
      </c>
      <c r="L19" s="6" t="s">
        <v>140</v>
      </c>
      <c r="M19" s="2" t="s">
        <v>140</v>
      </c>
      <c r="N19" s="2" t="s">
        <v>140</v>
      </c>
      <c r="O19" s="2" t="s">
        <v>140</v>
      </c>
      <c r="P19" s="2" t="s">
        <v>140</v>
      </c>
      <c r="Q19" s="2" t="s">
        <v>140</v>
      </c>
      <c r="R19" s="2" t="s">
        <v>140</v>
      </c>
      <c r="S19" s="2" t="s">
        <v>140</v>
      </c>
      <c r="T19" s="2" t="s">
        <v>140</v>
      </c>
      <c r="U19" s="3" t="s">
        <v>140</v>
      </c>
    </row>
    <row r="20" spans="1:21" x14ac:dyDescent="0.2">
      <c r="A20" s="83">
        <v>1</v>
      </c>
      <c r="B20" s="75" t="s">
        <v>396</v>
      </c>
      <c r="C20" s="2" t="s">
        <v>140</v>
      </c>
      <c r="D20" s="76">
        <f>D34</f>
        <v>1</v>
      </c>
      <c r="E20" s="2" t="s">
        <v>140</v>
      </c>
      <c r="F20" s="2" t="s">
        <v>140</v>
      </c>
      <c r="G20" s="2" t="s">
        <v>140</v>
      </c>
      <c r="H20" s="2" t="s">
        <v>140</v>
      </c>
      <c r="I20" s="2" t="s">
        <v>140</v>
      </c>
      <c r="J20" s="2" t="s">
        <v>140</v>
      </c>
      <c r="K20" s="6" t="s">
        <v>140</v>
      </c>
      <c r="L20" s="6" t="s">
        <v>140</v>
      </c>
      <c r="M20" s="2" t="s">
        <v>140</v>
      </c>
      <c r="N20" s="2" t="s">
        <v>140</v>
      </c>
      <c r="O20" s="2" t="s">
        <v>140</v>
      </c>
      <c r="P20" s="2" t="s">
        <v>140</v>
      </c>
      <c r="Q20" s="2" t="s">
        <v>140</v>
      </c>
      <c r="R20" s="2" t="s">
        <v>140</v>
      </c>
      <c r="S20" s="2" t="s">
        <v>140</v>
      </c>
      <c r="T20" s="2" t="s">
        <v>140</v>
      </c>
      <c r="U20" s="3" t="s">
        <v>140</v>
      </c>
    </row>
    <row r="21" spans="1:21" x14ac:dyDescent="0.2">
      <c r="A21" s="83"/>
      <c r="B21" s="1" t="s">
        <v>255</v>
      </c>
      <c r="C21" s="2" t="s">
        <v>141</v>
      </c>
      <c r="D21" s="2" t="s">
        <v>140</v>
      </c>
      <c r="E21" s="2" t="s">
        <v>140</v>
      </c>
      <c r="F21" s="2" t="s">
        <v>140</v>
      </c>
      <c r="G21" s="2" t="s">
        <v>140</v>
      </c>
      <c r="H21" s="36" t="s">
        <v>154</v>
      </c>
      <c r="I21" s="36" t="s">
        <v>250</v>
      </c>
      <c r="J21" s="41" t="s">
        <v>144</v>
      </c>
      <c r="K21" s="6" t="s">
        <v>140</v>
      </c>
      <c r="L21" s="6" t="s">
        <v>140</v>
      </c>
      <c r="M21" s="37">
        <f>M23+M24+M25+M26</f>
        <v>5954.9</v>
      </c>
      <c r="N21" s="37">
        <f>N23+N24+N25+N26</f>
        <v>8343.2999999999993</v>
      </c>
      <c r="O21" s="37">
        <f>O23+O25+O26+O24</f>
        <v>6403.6850000000004</v>
      </c>
      <c r="P21" s="37">
        <f>P23+P24+P25+P26</f>
        <v>5722.7</v>
      </c>
      <c r="Q21" s="37">
        <f>Q23+Q24+Q25+Q26</f>
        <v>10599</v>
      </c>
      <c r="R21" s="37">
        <f>R23+R24+R25+R26</f>
        <v>26300</v>
      </c>
      <c r="S21" s="37">
        <f>S23+S24+S25+S26</f>
        <v>15300</v>
      </c>
      <c r="T21" s="37">
        <f>T23+T24+T25+T26</f>
        <v>20242</v>
      </c>
      <c r="U21" s="17">
        <f>SUM(M21:T21)</f>
        <v>98865.584999999992</v>
      </c>
    </row>
    <row r="22" spans="1:21" x14ac:dyDescent="0.2">
      <c r="A22" s="83"/>
      <c r="B22" s="1" t="s">
        <v>145</v>
      </c>
      <c r="C22" s="2" t="s">
        <v>140</v>
      </c>
      <c r="D22" s="2" t="s">
        <v>140</v>
      </c>
      <c r="E22" s="2" t="s">
        <v>140</v>
      </c>
      <c r="F22" s="2" t="s">
        <v>140</v>
      </c>
      <c r="G22" s="2" t="s">
        <v>140</v>
      </c>
      <c r="H22" s="2" t="s">
        <v>140</v>
      </c>
      <c r="I22" s="2" t="s">
        <v>140</v>
      </c>
      <c r="J22" s="2" t="s">
        <v>140</v>
      </c>
      <c r="K22" s="6" t="s">
        <v>140</v>
      </c>
      <c r="L22" s="6" t="s">
        <v>140</v>
      </c>
      <c r="M22" s="2" t="s">
        <v>140</v>
      </c>
      <c r="N22" s="2" t="s">
        <v>140</v>
      </c>
      <c r="O22" s="2" t="s">
        <v>140</v>
      </c>
      <c r="P22" s="2" t="s">
        <v>140</v>
      </c>
      <c r="Q22" s="2" t="s">
        <v>140</v>
      </c>
      <c r="R22" s="2" t="s">
        <v>140</v>
      </c>
      <c r="S22" s="2" t="s">
        <v>140</v>
      </c>
      <c r="T22" s="2" t="s">
        <v>140</v>
      </c>
      <c r="U22" s="3" t="s">
        <v>140</v>
      </c>
    </row>
    <row r="23" spans="1:21" x14ac:dyDescent="0.2">
      <c r="A23" s="83"/>
      <c r="B23" s="1" t="s">
        <v>146</v>
      </c>
      <c r="C23" s="2" t="s">
        <v>141</v>
      </c>
      <c r="D23" s="2" t="s">
        <v>140</v>
      </c>
      <c r="E23" s="2" t="s">
        <v>140</v>
      </c>
      <c r="F23" s="2" t="s">
        <v>140</v>
      </c>
      <c r="G23" s="2" t="s">
        <v>140</v>
      </c>
      <c r="H23" s="36" t="s">
        <v>154</v>
      </c>
      <c r="I23" s="36" t="s">
        <v>250</v>
      </c>
      <c r="J23" s="41" t="s">
        <v>144</v>
      </c>
      <c r="K23" s="6" t="s">
        <v>140</v>
      </c>
      <c r="L23" s="6" t="s">
        <v>140</v>
      </c>
      <c r="M23" s="37">
        <f>M35</f>
        <v>5954.9</v>
      </c>
      <c r="N23" s="37">
        <f>N37</f>
        <v>6066.8</v>
      </c>
      <c r="O23" s="37">
        <f>O37</f>
        <v>4582.4850000000006</v>
      </c>
      <c r="P23" s="37">
        <v>5722.7</v>
      </c>
      <c r="Q23" s="37">
        <f>Q35</f>
        <v>10599</v>
      </c>
      <c r="R23" s="37">
        <f>R37+R72+R87+R88+R89</f>
        <v>11153</v>
      </c>
      <c r="S23" s="37">
        <f>S37+S72+S87+S88+S89</f>
        <v>153</v>
      </c>
      <c r="T23" s="37">
        <f>T37+T72+T87+T88+T89</f>
        <v>5986</v>
      </c>
      <c r="U23" s="17">
        <f>SUM(M23:T23)</f>
        <v>50217.885000000002</v>
      </c>
    </row>
    <row r="24" spans="1:21" x14ac:dyDescent="0.2">
      <c r="A24" s="83"/>
      <c r="B24" s="1" t="s">
        <v>147</v>
      </c>
      <c r="C24" s="2" t="s">
        <v>141</v>
      </c>
      <c r="D24" s="2" t="s">
        <v>140</v>
      </c>
      <c r="E24" s="2" t="s">
        <v>140</v>
      </c>
      <c r="F24" s="2" t="s">
        <v>140</v>
      </c>
      <c r="G24" s="2" t="s">
        <v>140</v>
      </c>
      <c r="H24" s="2" t="s">
        <v>148</v>
      </c>
      <c r="I24" s="2" t="s">
        <v>148</v>
      </c>
      <c r="J24" s="2" t="s">
        <v>148</v>
      </c>
      <c r="K24" s="6" t="s">
        <v>140</v>
      </c>
      <c r="L24" s="6" t="s">
        <v>140</v>
      </c>
      <c r="M24" s="39">
        <v>0</v>
      </c>
      <c r="N24" s="39">
        <f>N38</f>
        <v>2276.5</v>
      </c>
      <c r="O24" s="39">
        <f>O38</f>
        <v>1821.2</v>
      </c>
      <c r="P24" s="39">
        <v>0</v>
      </c>
      <c r="Q24" s="39">
        <v>0</v>
      </c>
      <c r="R24" s="39">
        <f>R38</f>
        <v>15147</v>
      </c>
      <c r="S24" s="39">
        <f>S38</f>
        <v>15147</v>
      </c>
      <c r="T24" s="39">
        <f>T38</f>
        <v>14256</v>
      </c>
      <c r="U24" s="17">
        <f>SUM(M24:T24)</f>
        <v>48647.7</v>
      </c>
    </row>
    <row r="25" spans="1:21" x14ac:dyDescent="0.2">
      <c r="A25" s="83"/>
      <c r="B25" s="1" t="s">
        <v>149</v>
      </c>
      <c r="C25" s="2" t="s">
        <v>141</v>
      </c>
      <c r="D25" s="2" t="s">
        <v>140</v>
      </c>
      <c r="E25" s="2" t="s">
        <v>140</v>
      </c>
      <c r="F25" s="2" t="s">
        <v>140</v>
      </c>
      <c r="G25" s="2" t="s">
        <v>140</v>
      </c>
      <c r="H25" s="37">
        <v>0</v>
      </c>
      <c r="I25" s="37">
        <v>0</v>
      </c>
      <c r="J25" s="37" t="s">
        <v>148</v>
      </c>
      <c r="K25" s="6" t="s">
        <v>140</v>
      </c>
      <c r="L25" s="6" t="s">
        <v>140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17">
        <f>SUM(M25:T25)</f>
        <v>0</v>
      </c>
    </row>
    <row r="26" spans="1:21" x14ac:dyDescent="0.2">
      <c r="A26" s="83"/>
      <c r="B26" s="1" t="s">
        <v>150</v>
      </c>
      <c r="C26" s="2" t="s">
        <v>141</v>
      </c>
      <c r="D26" s="2" t="s">
        <v>140</v>
      </c>
      <c r="E26" s="2" t="s">
        <v>140</v>
      </c>
      <c r="F26" s="2" t="s">
        <v>140</v>
      </c>
      <c r="G26" s="2" t="s">
        <v>140</v>
      </c>
      <c r="H26" s="2" t="s">
        <v>148</v>
      </c>
      <c r="I26" s="2" t="s">
        <v>148</v>
      </c>
      <c r="J26" s="2" t="s">
        <v>148</v>
      </c>
      <c r="K26" s="6" t="s">
        <v>140</v>
      </c>
      <c r="L26" s="6" t="s">
        <v>140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17">
        <f>SUM(M26:T26)</f>
        <v>0</v>
      </c>
    </row>
    <row r="27" spans="1:21" ht="25.5" x14ac:dyDescent="0.2">
      <c r="A27" s="6" t="s">
        <v>155</v>
      </c>
      <c r="B27" s="5" t="s">
        <v>397</v>
      </c>
      <c r="C27" s="16" t="s">
        <v>157</v>
      </c>
      <c r="D27" s="2" t="s">
        <v>140</v>
      </c>
      <c r="E27" s="40" t="s">
        <v>180</v>
      </c>
      <c r="F27" s="2" t="s">
        <v>140</v>
      </c>
      <c r="G27" s="2" t="s">
        <v>140</v>
      </c>
      <c r="H27" s="2" t="s">
        <v>140</v>
      </c>
      <c r="I27" s="2" t="s">
        <v>140</v>
      </c>
      <c r="J27" s="2" t="s">
        <v>140</v>
      </c>
      <c r="K27" s="6" t="s">
        <v>140</v>
      </c>
      <c r="L27" s="6" t="s">
        <v>140</v>
      </c>
      <c r="M27" s="2" t="s">
        <v>140</v>
      </c>
      <c r="N27" s="2" t="s">
        <v>140</v>
      </c>
      <c r="O27" s="2" t="s">
        <v>140</v>
      </c>
      <c r="P27" s="2" t="s">
        <v>140</v>
      </c>
      <c r="Q27" s="2">
        <v>32</v>
      </c>
      <c r="R27" s="2">
        <v>32</v>
      </c>
      <c r="S27" s="2">
        <v>33</v>
      </c>
      <c r="T27" s="2">
        <v>33</v>
      </c>
      <c r="U27" s="3" t="s">
        <v>140</v>
      </c>
    </row>
    <row r="28" spans="1:21" ht="100.5" customHeight="1" x14ac:dyDescent="0.2">
      <c r="A28" s="6" t="s">
        <v>292</v>
      </c>
      <c r="B28" s="5" t="s">
        <v>398</v>
      </c>
      <c r="C28" s="16" t="s">
        <v>384</v>
      </c>
      <c r="D28" s="2" t="s">
        <v>140</v>
      </c>
      <c r="E28" s="40" t="s">
        <v>385</v>
      </c>
      <c r="F28" s="2" t="s">
        <v>140</v>
      </c>
      <c r="G28" s="2" t="s">
        <v>140</v>
      </c>
      <c r="H28" s="2" t="s">
        <v>140</v>
      </c>
      <c r="I28" s="2" t="s">
        <v>140</v>
      </c>
      <c r="J28" s="2" t="s">
        <v>140</v>
      </c>
      <c r="K28" s="6" t="s">
        <v>140</v>
      </c>
      <c r="L28" s="6" t="s">
        <v>140</v>
      </c>
      <c r="M28" s="2">
        <v>2</v>
      </c>
      <c r="N28" s="2">
        <v>1.53</v>
      </c>
      <c r="O28" s="2">
        <v>2.1</v>
      </c>
      <c r="P28" s="2">
        <v>2.2000000000000002</v>
      </c>
      <c r="Q28" s="2">
        <v>1.45</v>
      </c>
      <c r="R28" s="2">
        <v>1.46</v>
      </c>
      <c r="S28" s="2">
        <v>1.47</v>
      </c>
      <c r="T28" s="2">
        <v>1.47</v>
      </c>
      <c r="U28" s="3" t="s">
        <v>140</v>
      </c>
    </row>
    <row r="29" spans="1:21" ht="114.75" customHeight="1" x14ac:dyDescent="0.2">
      <c r="A29" s="6" t="s">
        <v>293</v>
      </c>
      <c r="B29" s="5" t="s">
        <v>399</v>
      </c>
      <c r="C29" s="16" t="s">
        <v>386</v>
      </c>
      <c r="D29" s="2" t="s">
        <v>140</v>
      </c>
      <c r="E29" s="40" t="s">
        <v>387</v>
      </c>
      <c r="F29" s="2" t="s">
        <v>140</v>
      </c>
      <c r="G29" s="2" t="s">
        <v>140</v>
      </c>
      <c r="H29" s="2" t="s">
        <v>140</v>
      </c>
      <c r="I29" s="2" t="s">
        <v>140</v>
      </c>
      <c r="J29" s="2" t="s">
        <v>140</v>
      </c>
      <c r="K29" s="6" t="s">
        <v>140</v>
      </c>
      <c r="L29" s="6" t="s">
        <v>140</v>
      </c>
      <c r="M29" s="2">
        <v>46</v>
      </c>
      <c r="N29" s="2">
        <v>52.6</v>
      </c>
      <c r="O29" s="2">
        <v>54.6</v>
      </c>
      <c r="P29" s="2">
        <v>56.5</v>
      </c>
      <c r="Q29" s="2">
        <v>54.7</v>
      </c>
      <c r="R29" s="2">
        <v>54.7</v>
      </c>
      <c r="S29" s="2">
        <v>54.7</v>
      </c>
      <c r="T29" s="2">
        <v>54.7</v>
      </c>
      <c r="U29" s="3" t="s">
        <v>140</v>
      </c>
    </row>
    <row r="30" spans="1:21" ht="116.25" customHeight="1" x14ac:dyDescent="0.2">
      <c r="A30" s="6" t="s">
        <v>294</v>
      </c>
      <c r="B30" s="5" t="s">
        <v>400</v>
      </c>
      <c r="C30" s="16" t="s">
        <v>384</v>
      </c>
      <c r="D30" s="2" t="s">
        <v>140</v>
      </c>
      <c r="E30" s="40" t="s">
        <v>388</v>
      </c>
      <c r="F30" s="2" t="s">
        <v>140</v>
      </c>
      <c r="G30" s="2" t="s">
        <v>140</v>
      </c>
      <c r="H30" s="2" t="s">
        <v>140</v>
      </c>
      <c r="I30" s="2" t="s">
        <v>140</v>
      </c>
      <c r="J30" s="2" t="s">
        <v>140</v>
      </c>
      <c r="K30" s="6" t="s">
        <v>140</v>
      </c>
      <c r="L30" s="6" t="s">
        <v>140</v>
      </c>
      <c r="M30" s="2">
        <v>23.5</v>
      </c>
      <c r="N30" s="2">
        <v>23.7</v>
      </c>
      <c r="O30" s="2">
        <v>23.8</v>
      </c>
      <c r="P30" s="2">
        <v>23.9</v>
      </c>
      <c r="Q30" s="2">
        <v>17.5</v>
      </c>
      <c r="R30" s="2">
        <v>17.600000000000001</v>
      </c>
      <c r="S30" s="2">
        <v>17.7</v>
      </c>
      <c r="T30" s="2">
        <v>17.7</v>
      </c>
      <c r="U30" s="3" t="s">
        <v>140</v>
      </c>
    </row>
    <row r="31" spans="1:21" ht="288" x14ac:dyDescent="0.2">
      <c r="A31" s="6" t="s">
        <v>389</v>
      </c>
      <c r="B31" s="5" t="s">
        <v>401</v>
      </c>
      <c r="C31" s="16" t="s">
        <v>152</v>
      </c>
      <c r="D31" s="2" t="s">
        <v>140</v>
      </c>
      <c r="E31" s="40" t="s">
        <v>315</v>
      </c>
      <c r="F31" s="2" t="s">
        <v>140</v>
      </c>
      <c r="G31" s="2" t="s">
        <v>140</v>
      </c>
      <c r="H31" s="2" t="s">
        <v>140</v>
      </c>
      <c r="I31" s="2" t="s">
        <v>140</v>
      </c>
      <c r="J31" s="2" t="s">
        <v>140</v>
      </c>
      <c r="K31" s="6" t="s">
        <v>140</v>
      </c>
      <c r="L31" s="6" t="s">
        <v>140</v>
      </c>
      <c r="M31" s="2" t="s">
        <v>140</v>
      </c>
      <c r="N31" s="2" t="s">
        <v>140</v>
      </c>
      <c r="O31" s="2" t="s">
        <v>140</v>
      </c>
      <c r="P31" s="2" t="s">
        <v>140</v>
      </c>
      <c r="Q31" s="2">
        <v>63.6</v>
      </c>
      <c r="R31" s="2">
        <v>64.5</v>
      </c>
      <c r="S31" s="2">
        <v>65.7</v>
      </c>
      <c r="T31" s="2">
        <v>66.5</v>
      </c>
      <c r="U31" s="3" t="s">
        <v>140</v>
      </c>
    </row>
    <row r="32" spans="1:21" ht="288" x14ac:dyDescent="0.2">
      <c r="A32" s="6" t="s">
        <v>390</v>
      </c>
      <c r="B32" s="5" t="s">
        <v>402</v>
      </c>
      <c r="C32" s="16" t="s">
        <v>152</v>
      </c>
      <c r="D32" s="2" t="s">
        <v>140</v>
      </c>
      <c r="E32" s="40" t="s">
        <v>316</v>
      </c>
      <c r="F32" s="2" t="s">
        <v>140</v>
      </c>
      <c r="G32" s="2" t="s">
        <v>140</v>
      </c>
      <c r="H32" s="2" t="s">
        <v>140</v>
      </c>
      <c r="I32" s="2" t="s">
        <v>140</v>
      </c>
      <c r="J32" s="2" t="s">
        <v>140</v>
      </c>
      <c r="K32" s="6" t="s">
        <v>140</v>
      </c>
      <c r="L32" s="6" t="s">
        <v>140</v>
      </c>
      <c r="M32" s="2" t="s">
        <v>140</v>
      </c>
      <c r="N32" s="2" t="s">
        <v>140</v>
      </c>
      <c r="O32" s="2" t="s">
        <v>140</v>
      </c>
      <c r="P32" s="2" t="s">
        <v>140</v>
      </c>
      <c r="Q32" s="2">
        <v>13.5</v>
      </c>
      <c r="R32" s="2">
        <v>16.5</v>
      </c>
      <c r="S32" s="2">
        <v>20</v>
      </c>
      <c r="T32" s="2">
        <v>22.7</v>
      </c>
      <c r="U32" s="3" t="s">
        <v>140</v>
      </c>
    </row>
    <row r="33" spans="1:21" ht="288" x14ac:dyDescent="0.2">
      <c r="A33" s="6" t="s">
        <v>391</v>
      </c>
      <c r="B33" s="5" t="s">
        <v>403</v>
      </c>
      <c r="C33" s="16" t="s">
        <v>152</v>
      </c>
      <c r="D33" s="2" t="s">
        <v>140</v>
      </c>
      <c r="E33" s="40" t="s">
        <v>317</v>
      </c>
      <c r="F33" s="2" t="s">
        <v>140</v>
      </c>
      <c r="G33" s="2" t="s">
        <v>140</v>
      </c>
      <c r="H33" s="2" t="s">
        <v>140</v>
      </c>
      <c r="I33" s="2" t="s">
        <v>140</v>
      </c>
      <c r="J33" s="2" t="s">
        <v>140</v>
      </c>
      <c r="K33" s="6" t="s">
        <v>140</v>
      </c>
      <c r="L33" s="6" t="s">
        <v>140</v>
      </c>
      <c r="M33" s="2" t="s">
        <v>140</v>
      </c>
      <c r="N33" s="2" t="s">
        <v>140</v>
      </c>
      <c r="O33" s="2" t="s">
        <v>140</v>
      </c>
      <c r="P33" s="2" t="s">
        <v>140</v>
      </c>
      <c r="Q33" s="2">
        <v>2</v>
      </c>
      <c r="R33" s="2">
        <v>2.5</v>
      </c>
      <c r="S33" s="2">
        <v>3.5</v>
      </c>
      <c r="T33" s="2">
        <v>4.5</v>
      </c>
      <c r="U33" s="3" t="s">
        <v>140</v>
      </c>
    </row>
    <row r="34" spans="1:21" ht="45" x14ac:dyDescent="0.2">
      <c r="A34" s="83" t="s">
        <v>275</v>
      </c>
      <c r="B34" s="75" t="s">
        <v>404</v>
      </c>
      <c r="C34" s="2" t="s">
        <v>140</v>
      </c>
      <c r="D34" s="2">
        <v>1</v>
      </c>
      <c r="E34" s="2" t="s">
        <v>140</v>
      </c>
      <c r="F34" s="21" t="s">
        <v>304</v>
      </c>
      <c r="G34" s="22" t="s">
        <v>156</v>
      </c>
      <c r="H34" s="2" t="s">
        <v>140</v>
      </c>
      <c r="I34" s="2" t="s">
        <v>140</v>
      </c>
      <c r="J34" s="2" t="s">
        <v>140</v>
      </c>
      <c r="K34" s="6" t="s">
        <v>140</v>
      </c>
      <c r="L34" s="6" t="s">
        <v>140</v>
      </c>
      <c r="M34" s="2" t="s">
        <v>140</v>
      </c>
      <c r="N34" s="2" t="s">
        <v>140</v>
      </c>
      <c r="O34" s="2" t="s">
        <v>140</v>
      </c>
      <c r="P34" s="2" t="s">
        <v>140</v>
      </c>
      <c r="Q34" s="2" t="s">
        <v>140</v>
      </c>
      <c r="R34" s="2" t="s">
        <v>140</v>
      </c>
      <c r="S34" s="39" t="s">
        <v>140</v>
      </c>
      <c r="T34" s="2" t="s">
        <v>140</v>
      </c>
      <c r="U34" s="3" t="s">
        <v>140</v>
      </c>
    </row>
    <row r="35" spans="1:21" x14ac:dyDescent="0.2">
      <c r="A35" s="83"/>
      <c r="B35" s="1" t="s">
        <v>255</v>
      </c>
      <c r="C35" s="2" t="s">
        <v>141</v>
      </c>
      <c r="D35" s="2" t="s">
        <v>140</v>
      </c>
      <c r="E35" s="2" t="s">
        <v>140</v>
      </c>
      <c r="F35" s="2" t="s">
        <v>140</v>
      </c>
      <c r="G35" s="2" t="s">
        <v>140</v>
      </c>
      <c r="H35" s="36" t="s">
        <v>154</v>
      </c>
      <c r="I35" s="2">
        <v>1810100000</v>
      </c>
      <c r="J35" s="41" t="s">
        <v>144</v>
      </c>
      <c r="K35" s="6" t="s">
        <v>140</v>
      </c>
      <c r="L35" s="6" t="s">
        <v>140</v>
      </c>
      <c r="M35" s="37">
        <f>SUM(M36:M40)</f>
        <v>5954.9</v>
      </c>
      <c r="N35" s="37">
        <f>SUM(N36:N40)</f>
        <v>8343.2999999999993</v>
      </c>
      <c r="O35" s="37">
        <f t="shared" ref="O35:T35" si="3">SUM(O36:O38)</f>
        <v>6403.6850000000004</v>
      </c>
      <c r="P35" s="37">
        <f t="shared" si="3"/>
        <v>3726.5</v>
      </c>
      <c r="Q35" s="37">
        <f>SUM(Q36:Q38)</f>
        <v>10599</v>
      </c>
      <c r="R35" s="37">
        <f>SUM(R36:R38)</f>
        <v>16879</v>
      </c>
      <c r="S35" s="37">
        <f t="shared" si="3"/>
        <v>15300</v>
      </c>
      <c r="T35" s="37">
        <f t="shared" si="3"/>
        <v>20242</v>
      </c>
      <c r="U35" s="8">
        <f>SUM(M35:T35)</f>
        <v>87448.384999999995</v>
      </c>
    </row>
    <row r="36" spans="1:21" x14ac:dyDescent="0.2">
      <c r="A36" s="83"/>
      <c r="B36" s="1" t="s">
        <v>145</v>
      </c>
      <c r="C36" s="2" t="s">
        <v>140</v>
      </c>
      <c r="D36" s="2" t="s">
        <v>140</v>
      </c>
      <c r="E36" s="2" t="s">
        <v>140</v>
      </c>
      <c r="F36" s="2" t="s">
        <v>140</v>
      </c>
      <c r="G36" s="2" t="s">
        <v>140</v>
      </c>
      <c r="H36" s="2" t="s">
        <v>140</v>
      </c>
      <c r="I36" s="2" t="s">
        <v>140</v>
      </c>
      <c r="J36" s="2" t="s">
        <v>140</v>
      </c>
      <c r="K36" s="6" t="s">
        <v>140</v>
      </c>
      <c r="L36" s="6" t="s">
        <v>140</v>
      </c>
      <c r="M36" s="2" t="s">
        <v>140</v>
      </c>
      <c r="N36" s="2" t="s">
        <v>140</v>
      </c>
      <c r="O36" s="2" t="s">
        <v>140</v>
      </c>
      <c r="P36" s="2" t="s">
        <v>140</v>
      </c>
      <c r="Q36" s="2" t="s">
        <v>140</v>
      </c>
      <c r="R36" s="2" t="s">
        <v>140</v>
      </c>
      <c r="S36" s="2" t="s">
        <v>140</v>
      </c>
      <c r="T36" s="2" t="s">
        <v>140</v>
      </c>
      <c r="U36" s="8" t="s">
        <v>140</v>
      </c>
    </row>
    <row r="37" spans="1:21" x14ac:dyDescent="0.2">
      <c r="A37" s="83"/>
      <c r="B37" s="1" t="s">
        <v>146</v>
      </c>
      <c r="C37" s="2" t="s">
        <v>141</v>
      </c>
      <c r="D37" s="2" t="s">
        <v>140</v>
      </c>
      <c r="E37" s="2" t="s">
        <v>140</v>
      </c>
      <c r="F37" s="2" t="s">
        <v>140</v>
      </c>
      <c r="G37" s="2" t="s">
        <v>140</v>
      </c>
      <c r="H37" s="36" t="s">
        <v>154</v>
      </c>
      <c r="I37" s="2">
        <v>1810100000</v>
      </c>
      <c r="J37" s="41" t="s">
        <v>144</v>
      </c>
      <c r="K37" s="6" t="s">
        <v>140</v>
      </c>
      <c r="L37" s="6" t="s">
        <v>140</v>
      </c>
      <c r="M37" s="37">
        <f>M44</f>
        <v>5954.9</v>
      </c>
      <c r="N37" s="37">
        <f>N44</f>
        <v>6066.8</v>
      </c>
      <c r="O37" s="37">
        <f>O44+O48</f>
        <v>4582.4850000000006</v>
      </c>
      <c r="P37" s="42">
        <f>P45+P44+P53+P60</f>
        <v>3726.5</v>
      </c>
      <c r="Q37" s="42">
        <f>Q44+Q45+Q46</f>
        <v>10599</v>
      </c>
      <c r="R37" s="42">
        <f>R44+R45+R46+R67</f>
        <v>1732</v>
      </c>
      <c r="S37" s="42">
        <f>S44+S45+S46+S67</f>
        <v>153</v>
      </c>
      <c r="T37" s="42">
        <f>T44+T45+T46+T67</f>
        <v>5986</v>
      </c>
      <c r="U37" s="8">
        <f>SUM(M37:T37)</f>
        <v>38800.684999999998</v>
      </c>
    </row>
    <row r="38" spans="1:21" x14ac:dyDescent="0.2">
      <c r="A38" s="83"/>
      <c r="B38" s="1" t="s">
        <v>147</v>
      </c>
      <c r="C38" s="2" t="s">
        <v>141</v>
      </c>
      <c r="D38" s="2" t="s">
        <v>140</v>
      </c>
      <c r="E38" s="2" t="s">
        <v>140</v>
      </c>
      <c r="F38" s="2" t="s">
        <v>140</v>
      </c>
      <c r="G38" s="2" t="s">
        <v>140</v>
      </c>
      <c r="H38" s="36" t="s">
        <v>154</v>
      </c>
      <c r="I38" s="2">
        <v>1810100000</v>
      </c>
      <c r="J38" s="41" t="s">
        <v>144</v>
      </c>
      <c r="K38" s="6" t="s">
        <v>140</v>
      </c>
      <c r="L38" s="6" t="s">
        <v>140</v>
      </c>
      <c r="M38" s="43">
        <v>0</v>
      </c>
      <c r="N38" s="37">
        <f>N47</f>
        <v>2276.5</v>
      </c>
      <c r="O38" s="37">
        <f>O47</f>
        <v>1821.2</v>
      </c>
      <c r="P38" s="39">
        <v>0</v>
      </c>
      <c r="Q38" s="39">
        <v>0</v>
      </c>
      <c r="R38" s="39">
        <f>R47+R55+R62+R66</f>
        <v>15147</v>
      </c>
      <c r="S38" s="39">
        <f>S47+S55+S62+S66</f>
        <v>15147</v>
      </c>
      <c r="T38" s="39">
        <f>T47+T55+T62+T66</f>
        <v>14256</v>
      </c>
      <c r="U38" s="8">
        <f>SUM(M38:T38)</f>
        <v>48647.7</v>
      </c>
    </row>
    <row r="39" spans="1:21" x14ac:dyDescent="0.2">
      <c r="A39" s="83"/>
      <c r="B39" s="1" t="s">
        <v>149</v>
      </c>
      <c r="C39" s="2" t="s">
        <v>141</v>
      </c>
      <c r="D39" s="2" t="s">
        <v>140</v>
      </c>
      <c r="E39" s="2" t="s">
        <v>140</v>
      </c>
      <c r="F39" s="2" t="s">
        <v>140</v>
      </c>
      <c r="G39" s="2" t="s">
        <v>140</v>
      </c>
      <c r="H39" s="2" t="s">
        <v>148</v>
      </c>
      <c r="I39" s="2" t="s">
        <v>148</v>
      </c>
      <c r="J39" s="2" t="s">
        <v>148</v>
      </c>
      <c r="K39" s="6" t="s">
        <v>140</v>
      </c>
      <c r="L39" s="6" t="s">
        <v>140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17">
        <f>SUM(M39:T39)</f>
        <v>0</v>
      </c>
    </row>
    <row r="40" spans="1:21" x14ac:dyDescent="0.2">
      <c r="A40" s="83"/>
      <c r="B40" s="1" t="s">
        <v>150</v>
      </c>
      <c r="C40" s="2" t="s">
        <v>141</v>
      </c>
      <c r="D40" s="2" t="s">
        <v>140</v>
      </c>
      <c r="E40" s="2" t="s">
        <v>140</v>
      </c>
      <c r="F40" s="2" t="s">
        <v>140</v>
      </c>
      <c r="G40" s="2" t="s">
        <v>140</v>
      </c>
      <c r="H40" s="2" t="s">
        <v>148</v>
      </c>
      <c r="I40" s="2" t="s">
        <v>148</v>
      </c>
      <c r="J40" s="2" t="s">
        <v>148</v>
      </c>
      <c r="K40" s="6" t="s">
        <v>140</v>
      </c>
      <c r="L40" s="6" t="s">
        <v>140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17">
        <f>SUM(M40:T40)</f>
        <v>0</v>
      </c>
    </row>
    <row r="41" spans="1:21" ht="168" customHeight="1" x14ac:dyDescent="0.2">
      <c r="A41" s="6" t="s">
        <v>276</v>
      </c>
      <c r="B41" s="5" t="s">
        <v>405</v>
      </c>
      <c r="C41" s="2" t="s">
        <v>152</v>
      </c>
      <c r="D41" s="2" t="s">
        <v>140</v>
      </c>
      <c r="E41" s="40" t="s">
        <v>298</v>
      </c>
      <c r="F41" s="2" t="s">
        <v>140</v>
      </c>
      <c r="G41" s="2" t="s">
        <v>140</v>
      </c>
      <c r="H41" s="2" t="s">
        <v>140</v>
      </c>
      <c r="I41" s="2" t="s">
        <v>140</v>
      </c>
      <c r="J41" s="2" t="s">
        <v>140</v>
      </c>
      <c r="K41" s="6" t="s">
        <v>140</v>
      </c>
      <c r="L41" s="6" t="s">
        <v>140</v>
      </c>
      <c r="M41" s="2">
        <v>65</v>
      </c>
      <c r="N41" s="2">
        <v>70</v>
      </c>
      <c r="O41" s="2">
        <v>72</v>
      </c>
      <c r="P41" s="2">
        <v>74</v>
      </c>
      <c r="Q41" s="2">
        <v>77</v>
      </c>
      <c r="R41" s="2">
        <v>80</v>
      </c>
      <c r="S41" s="2">
        <v>85</v>
      </c>
      <c r="T41" s="2">
        <v>85</v>
      </c>
      <c r="U41" s="3" t="s">
        <v>140</v>
      </c>
    </row>
    <row r="42" spans="1:21" ht="198" customHeight="1" x14ac:dyDescent="0.2">
      <c r="A42" s="6" t="s">
        <v>299</v>
      </c>
      <c r="B42" s="5" t="s">
        <v>406</v>
      </c>
      <c r="C42" s="2" t="s">
        <v>152</v>
      </c>
      <c r="D42" s="2" t="s">
        <v>140</v>
      </c>
      <c r="E42" s="40" t="s">
        <v>310</v>
      </c>
      <c r="F42" s="2" t="s">
        <v>140</v>
      </c>
      <c r="G42" s="2" t="s">
        <v>140</v>
      </c>
      <c r="H42" s="2" t="s">
        <v>140</v>
      </c>
      <c r="I42" s="2" t="s">
        <v>140</v>
      </c>
      <c r="J42" s="2" t="s">
        <v>140</v>
      </c>
      <c r="K42" s="6" t="s">
        <v>140</v>
      </c>
      <c r="L42" s="6" t="s">
        <v>140</v>
      </c>
      <c r="M42" s="2">
        <v>13.5</v>
      </c>
      <c r="N42" s="2">
        <v>15.8</v>
      </c>
      <c r="O42" s="2">
        <v>16.5</v>
      </c>
      <c r="P42" s="2">
        <v>18.5</v>
      </c>
      <c r="Q42" s="11">
        <v>18</v>
      </c>
      <c r="R42" s="2">
        <v>18.600000000000001</v>
      </c>
      <c r="S42" s="11">
        <v>20</v>
      </c>
      <c r="T42" s="11">
        <v>20</v>
      </c>
      <c r="U42" s="3" t="s">
        <v>140</v>
      </c>
    </row>
    <row r="43" spans="1:21" ht="48" x14ac:dyDescent="0.2">
      <c r="A43" s="83" t="s">
        <v>277</v>
      </c>
      <c r="B43" s="1" t="s">
        <v>407</v>
      </c>
      <c r="C43" s="2" t="s">
        <v>140</v>
      </c>
      <c r="D43" s="2" t="s">
        <v>140</v>
      </c>
      <c r="E43" s="2" t="s">
        <v>140</v>
      </c>
      <c r="F43" s="2" t="s">
        <v>304</v>
      </c>
      <c r="G43" s="40" t="s">
        <v>156</v>
      </c>
      <c r="H43" s="2" t="s">
        <v>140</v>
      </c>
      <c r="I43" s="2" t="s">
        <v>140</v>
      </c>
      <c r="J43" s="2" t="s">
        <v>140</v>
      </c>
      <c r="K43" s="6" t="s">
        <v>140</v>
      </c>
      <c r="L43" s="6" t="s">
        <v>140</v>
      </c>
      <c r="M43" s="2" t="s">
        <v>140</v>
      </c>
      <c r="N43" s="2" t="s">
        <v>140</v>
      </c>
      <c r="O43" s="2" t="s">
        <v>140</v>
      </c>
      <c r="P43" s="2" t="s">
        <v>140</v>
      </c>
      <c r="Q43" s="2" t="s">
        <v>140</v>
      </c>
      <c r="R43" s="2" t="s">
        <v>140</v>
      </c>
      <c r="S43" s="2" t="s">
        <v>140</v>
      </c>
      <c r="T43" s="2" t="s">
        <v>140</v>
      </c>
      <c r="U43" s="3" t="s">
        <v>140</v>
      </c>
    </row>
    <row r="44" spans="1:21" x14ac:dyDescent="0.2">
      <c r="A44" s="83"/>
      <c r="B44" s="1" t="s">
        <v>256</v>
      </c>
      <c r="C44" s="2" t="s">
        <v>141</v>
      </c>
      <c r="D44" s="2" t="s">
        <v>140</v>
      </c>
      <c r="E44" s="2" t="s">
        <v>140</v>
      </c>
      <c r="F44" s="2" t="s">
        <v>140</v>
      </c>
      <c r="G44" s="2" t="s">
        <v>140</v>
      </c>
      <c r="H44" s="36" t="s">
        <v>154</v>
      </c>
      <c r="I44" s="2">
        <v>1810103512</v>
      </c>
      <c r="J44" s="2">
        <v>240</v>
      </c>
      <c r="K44" s="6" t="s">
        <v>140</v>
      </c>
      <c r="L44" s="6" t="s">
        <v>140</v>
      </c>
      <c r="M44" s="37">
        <v>5954.9</v>
      </c>
      <c r="N44" s="37">
        <v>6066.8</v>
      </c>
      <c r="O44" s="37">
        <v>4486.6850000000004</v>
      </c>
      <c r="P44" s="37">
        <v>1050</v>
      </c>
      <c r="Q44" s="37">
        <v>6475</v>
      </c>
      <c r="R44" s="37">
        <v>0</v>
      </c>
      <c r="S44" s="44">
        <v>0</v>
      </c>
      <c r="T44" s="37">
        <v>2100</v>
      </c>
      <c r="U44" s="8">
        <f>SUM(M44:T44)</f>
        <v>26133.385000000002</v>
      </c>
    </row>
    <row r="45" spans="1:21" x14ac:dyDescent="0.2">
      <c r="A45" s="83"/>
      <c r="B45" s="1" t="s">
        <v>256</v>
      </c>
      <c r="C45" s="2" t="s">
        <v>141</v>
      </c>
      <c r="D45" s="2" t="s">
        <v>140</v>
      </c>
      <c r="E45" s="2" t="s">
        <v>140</v>
      </c>
      <c r="F45" s="2" t="s">
        <v>140</v>
      </c>
      <c r="G45" s="2" t="s">
        <v>140</v>
      </c>
      <c r="H45" s="36" t="s">
        <v>154</v>
      </c>
      <c r="I45" s="2">
        <v>1810103512</v>
      </c>
      <c r="J45" s="2">
        <v>610</v>
      </c>
      <c r="K45" s="6" t="s">
        <v>140</v>
      </c>
      <c r="L45" s="6" t="s">
        <v>140</v>
      </c>
      <c r="M45" s="39">
        <v>0</v>
      </c>
      <c r="N45" s="39">
        <v>0</v>
      </c>
      <c r="O45" s="39">
        <v>0</v>
      </c>
      <c r="P45" s="37">
        <v>1695.5</v>
      </c>
      <c r="Q45" s="37">
        <v>3124</v>
      </c>
      <c r="R45" s="44">
        <v>1579</v>
      </c>
      <c r="S45" s="44">
        <v>0</v>
      </c>
      <c r="T45" s="44">
        <v>2742</v>
      </c>
      <c r="U45" s="8">
        <f>SUM(M45:T45)</f>
        <v>9140.5</v>
      </c>
    </row>
    <row r="46" spans="1:21" x14ac:dyDescent="0.2">
      <c r="A46" s="83"/>
      <c r="B46" s="1" t="s">
        <v>256</v>
      </c>
      <c r="C46" s="2" t="s">
        <v>141</v>
      </c>
      <c r="D46" s="2" t="s">
        <v>140</v>
      </c>
      <c r="E46" s="2" t="s">
        <v>140</v>
      </c>
      <c r="F46" s="2" t="s">
        <v>140</v>
      </c>
      <c r="G46" s="2" t="s">
        <v>140</v>
      </c>
      <c r="H46" s="36" t="s">
        <v>154</v>
      </c>
      <c r="I46" s="2">
        <v>1810103512</v>
      </c>
      <c r="J46" s="2">
        <v>630</v>
      </c>
      <c r="K46" s="6" t="s">
        <v>140</v>
      </c>
      <c r="L46" s="6" t="s">
        <v>140</v>
      </c>
      <c r="M46" s="39">
        <v>0</v>
      </c>
      <c r="N46" s="39">
        <v>0</v>
      </c>
      <c r="O46" s="39">
        <v>0</v>
      </c>
      <c r="P46" s="39">
        <v>0</v>
      </c>
      <c r="Q46" s="37">
        <v>1000</v>
      </c>
      <c r="R46" s="44">
        <v>0</v>
      </c>
      <c r="S46" s="44">
        <v>0</v>
      </c>
      <c r="T46" s="44">
        <v>1000</v>
      </c>
      <c r="U46" s="8">
        <f>Q46+R46+S46+T46</f>
        <v>2000</v>
      </c>
    </row>
    <row r="47" spans="1:21" x14ac:dyDescent="0.2">
      <c r="A47" s="83"/>
      <c r="B47" s="1" t="s">
        <v>257</v>
      </c>
      <c r="C47" s="2" t="s">
        <v>141</v>
      </c>
      <c r="D47" s="2" t="s">
        <v>140</v>
      </c>
      <c r="E47" s="2" t="s">
        <v>140</v>
      </c>
      <c r="F47" s="2" t="s">
        <v>140</v>
      </c>
      <c r="G47" s="2" t="s">
        <v>140</v>
      </c>
      <c r="H47" s="36" t="s">
        <v>154</v>
      </c>
      <c r="I47" s="2">
        <v>1810151270</v>
      </c>
      <c r="J47" s="2">
        <v>240</v>
      </c>
      <c r="K47" s="6" t="s">
        <v>140</v>
      </c>
      <c r="L47" s="6" t="s">
        <v>140</v>
      </c>
      <c r="M47" s="39">
        <v>0</v>
      </c>
      <c r="N47" s="37">
        <v>2276.5</v>
      </c>
      <c r="O47" s="37">
        <v>1821.2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8">
        <f>SUM(M47:T47)</f>
        <v>4097.7</v>
      </c>
    </row>
    <row r="48" spans="1:21" x14ac:dyDescent="0.2">
      <c r="A48" s="83"/>
      <c r="B48" s="1" t="s">
        <v>256</v>
      </c>
      <c r="C48" s="2" t="s">
        <v>141</v>
      </c>
      <c r="D48" s="2" t="s">
        <v>140</v>
      </c>
      <c r="E48" s="2" t="s">
        <v>140</v>
      </c>
      <c r="F48" s="2" t="s">
        <v>140</v>
      </c>
      <c r="G48" s="2" t="s">
        <v>140</v>
      </c>
      <c r="H48" s="36" t="s">
        <v>154</v>
      </c>
      <c r="I48" s="2" t="s">
        <v>189</v>
      </c>
      <c r="J48" s="2">
        <v>240</v>
      </c>
      <c r="K48" s="6" t="s">
        <v>140</v>
      </c>
      <c r="L48" s="6" t="s">
        <v>140</v>
      </c>
      <c r="M48" s="39">
        <v>0</v>
      </c>
      <c r="N48" s="39">
        <v>0</v>
      </c>
      <c r="O48" s="37">
        <v>95.8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45">
        <f>SUM(M48:T48)</f>
        <v>95.8</v>
      </c>
    </row>
    <row r="49" spans="1:21" ht="384.75" customHeight="1" x14ac:dyDescent="0.2">
      <c r="A49" s="6" t="s">
        <v>278</v>
      </c>
      <c r="B49" s="5" t="s">
        <v>408</v>
      </c>
      <c r="C49" s="2" t="s">
        <v>152</v>
      </c>
      <c r="D49" s="2" t="s">
        <v>140</v>
      </c>
      <c r="E49" s="40" t="s">
        <v>300</v>
      </c>
      <c r="F49" s="2" t="s">
        <v>140</v>
      </c>
      <c r="G49" s="2" t="s">
        <v>140</v>
      </c>
      <c r="H49" s="2" t="s">
        <v>140</v>
      </c>
      <c r="I49" s="2" t="s">
        <v>140</v>
      </c>
      <c r="J49" s="2" t="s">
        <v>140</v>
      </c>
      <c r="K49" s="6" t="s">
        <v>140</v>
      </c>
      <c r="L49" s="6" t="s">
        <v>140</v>
      </c>
      <c r="M49" s="2">
        <v>6.7</v>
      </c>
      <c r="N49" s="2">
        <v>7.2</v>
      </c>
      <c r="O49" s="2">
        <v>7.3</v>
      </c>
      <c r="P49" s="2">
        <v>8.5</v>
      </c>
      <c r="Q49" s="11">
        <v>11.8</v>
      </c>
      <c r="R49" s="11">
        <v>12.9</v>
      </c>
      <c r="S49" s="44">
        <v>0</v>
      </c>
      <c r="T49" s="11">
        <v>17.100000000000001</v>
      </c>
      <c r="U49" s="3" t="s">
        <v>140</v>
      </c>
    </row>
    <row r="50" spans="1:21" ht="243" customHeight="1" x14ac:dyDescent="0.2">
      <c r="A50" s="6" t="s">
        <v>279</v>
      </c>
      <c r="B50" s="5" t="s">
        <v>409</v>
      </c>
      <c r="C50" s="2" t="s">
        <v>152</v>
      </c>
      <c r="D50" s="2" t="s">
        <v>140</v>
      </c>
      <c r="E50" s="40" t="s">
        <v>271</v>
      </c>
      <c r="F50" s="2" t="s">
        <v>140</v>
      </c>
      <c r="G50" s="2" t="s">
        <v>140</v>
      </c>
      <c r="H50" s="2" t="s">
        <v>140</v>
      </c>
      <c r="I50" s="2" t="s">
        <v>140</v>
      </c>
      <c r="J50" s="2" t="s">
        <v>140</v>
      </c>
      <c r="K50" s="6" t="s">
        <v>140</v>
      </c>
      <c r="L50" s="6" t="s">
        <v>140</v>
      </c>
      <c r="M50" s="2" t="s">
        <v>140</v>
      </c>
      <c r="N50" s="2" t="s">
        <v>140</v>
      </c>
      <c r="O50" s="2" t="s">
        <v>140</v>
      </c>
      <c r="P50" s="2" t="s">
        <v>140</v>
      </c>
      <c r="Q50" s="11">
        <v>22.6</v>
      </c>
      <c r="R50" s="11">
        <v>22.7</v>
      </c>
      <c r="S50" s="11">
        <v>23</v>
      </c>
      <c r="T50" s="11">
        <v>23</v>
      </c>
      <c r="U50" s="3" t="s">
        <v>140</v>
      </c>
    </row>
    <row r="51" spans="1:21" ht="65.25" customHeight="1" x14ac:dyDescent="0.2">
      <c r="A51" s="6" t="s">
        <v>296</v>
      </c>
      <c r="B51" s="5" t="s">
        <v>410</v>
      </c>
      <c r="C51" s="2" t="s">
        <v>157</v>
      </c>
      <c r="D51" s="2" t="s">
        <v>140</v>
      </c>
      <c r="E51" s="40" t="s">
        <v>295</v>
      </c>
      <c r="F51" s="2" t="s">
        <v>140</v>
      </c>
      <c r="G51" s="2" t="s">
        <v>140</v>
      </c>
      <c r="H51" s="2" t="s">
        <v>140</v>
      </c>
      <c r="I51" s="2" t="s">
        <v>140</v>
      </c>
      <c r="J51" s="2" t="s">
        <v>140</v>
      </c>
      <c r="K51" s="6" t="s">
        <v>140</v>
      </c>
      <c r="L51" s="6" t="s">
        <v>140</v>
      </c>
      <c r="M51" s="2">
        <v>70</v>
      </c>
      <c r="N51" s="2">
        <v>80</v>
      </c>
      <c r="O51" s="2">
        <v>90</v>
      </c>
      <c r="P51" s="2">
        <v>100</v>
      </c>
      <c r="Q51" s="2">
        <v>110</v>
      </c>
      <c r="R51" s="2">
        <v>115</v>
      </c>
      <c r="S51" s="2">
        <v>120</v>
      </c>
      <c r="T51" s="2">
        <v>120</v>
      </c>
      <c r="U51" s="3" t="s">
        <v>140</v>
      </c>
    </row>
    <row r="52" spans="1:21" ht="48" x14ac:dyDescent="0.2">
      <c r="A52" s="83" t="s">
        <v>280</v>
      </c>
      <c r="B52" s="1" t="s">
        <v>411</v>
      </c>
      <c r="C52" s="2" t="s">
        <v>140</v>
      </c>
      <c r="D52" s="2" t="s">
        <v>140</v>
      </c>
      <c r="E52" s="2" t="s">
        <v>140</v>
      </c>
      <c r="F52" s="2" t="s">
        <v>304</v>
      </c>
      <c r="G52" s="40" t="s">
        <v>156</v>
      </c>
      <c r="H52" s="2" t="s">
        <v>140</v>
      </c>
      <c r="I52" s="2" t="s">
        <v>140</v>
      </c>
      <c r="J52" s="2" t="s">
        <v>140</v>
      </c>
      <c r="K52" s="6" t="s">
        <v>140</v>
      </c>
      <c r="L52" s="6" t="s">
        <v>140</v>
      </c>
      <c r="M52" s="2" t="s">
        <v>140</v>
      </c>
      <c r="N52" s="2" t="s">
        <v>140</v>
      </c>
      <c r="O52" s="2" t="s">
        <v>140</v>
      </c>
      <c r="P52" s="2" t="s">
        <v>140</v>
      </c>
      <c r="Q52" s="2" t="s">
        <v>140</v>
      </c>
      <c r="R52" s="2" t="s">
        <v>140</v>
      </c>
      <c r="S52" s="2" t="s">
        <v>140</v>
      </c>
      <c r="T52" s="2" t="s">
        <v>140</v>
      </c>
      <c r="U52" s="3" t="s">
        <v>140</v>
      </c>
    </row>
    <row r="53" spans="1:21" x14ac:dyDescent="0.2">
      <c r="A53" s="83"/>
      <c r="B53" s="1" t="s">
        <v>256</v>
      </c>
      <c r="C53" s="2" t="s">
        <v>141</v>
      </c>
      <c r="D53" s="2" t="s">
        <v>140</v>
      </c>
      <c r="E53" s="2" t="s">
        <v>140</v>
      </c>
      <c r="F53" s="2" t="s">
        <v>140</v>
      </c>
      <c r="G53" s="2" t="s">
        <v>140</v>
      </c>
      <c r="H53" s="36" t="s">
        <v>154</v>
      </c>
      <c r="I53" s="2">
        <v>1810103512</v>
      </c>
      <c r="J53" s="2">
        <v>244</v>
      </c>
      <c r="K53" s="6" t="s">
        <v>140</v>
      </c>
      <c r="L53" s="6" t="s">
        <v>140</v>
      </c>
      <c r="M53" s="13">
        <v>0</v>
      </c>
      <c r="N53" s="46">
        <v>6066.8</v>
      </c>
      <c r="O53" s="46">
        <v>4486.6850000000004</v>
      </c>
      <c r="P53" s="46">
        <v>860</v>
      </c>
      <c r="Q53" s="46">
        <v>0</v>
      </c>
      <c r="R53" s="46">
        <v>0</v>
      </c>
      <c r="S53" s="46">
        <v>0</v>
      </c>
      <c r="T53" s="46">
        <v>0</v>
      </c>
      <c r="U53" s="8">
        <f>SUM(M53:T53)</f>
        <v>11413.485000000001</v>
      </c>
    </row>
    <row r="54" spans="1:21" x14ac:dyDescent="0.2">
      <c r="A54" s="83"/>
      <c r="B54" s="1" t="s">
        <v>256</v>
      </c>
      <c r="C54" s="2"/>
      <c r="D54" s="2"/>
      <c r="E54" s="2"/>
      <c r="F54" s="2"/>
      <c r="G54" s="2" t="s">
        <v>140</v>
      </c>
      <c r="H54" s="36" t="s">
        <v>154</v>
      </c>
      <c r="I54" s="2">
        <v>1810103512</v>
      </c>
      <c r="J54" s="2">
        <v>612</v>
      </c>
      <c r="K54" s="6" t="s">
        <v>140</v>
      </c>
      <c r="L54" s="6" t="s">
        <v>140</v>
      </c>
      <c r="M54" s="13">
        <v>0</v>
      </c>
      <c r="N54" s="46">
        <v>0</v>
      </c>
      <c r="O54" s="46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7">
        <f>SUM(M54:T54)</f>
        <v>0</v>
      </c>
    </row>
    <row r="55" spans="1:21" x14ac:dyDescent="0.2">
      <c r="A55" s="83"/>
      <c r="B55" s="1" t="s">
        <v>257</v>
      </c>
      <c r="C55" s="2"/>
      <c r="D55" s="2" t="s">
        <v>140</v>
      </c>
      <c r="E55" s="2" t="s">
        <v>140</v>
      </c>
      <c r="F55" s="2" t="s">
        <v>140</v>
      </c>
      <c r="G55" s="2" t="s">
        <v>140</v>
      </c>
      <c r="H55" s="36" t="s">
        <v>154</v>
      </c>
      <c r="I55" s="2">
        <v>1810151270</v>
      </c>
      <c r="J55" s="2">
        <v>244</v>
      </c>
      <c r="K55" s="6" t="s">
        <v>140</v>
      </c>
      <c r="L55" s="6" t="s">
        <v>140</v>
      </c>
      <c r="M55" s="13">
        <v>0</v>
      </c>
      <c r="N55" s="46">
        <v>2276.5</v>
      </c>
      <c r="O55" s="46">
        <v>1821.2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8">
        <f>SUM(M55:T55)</f>
        <v>4097.7</v>
      </c>
    </row>
    <row r="56" spans="1:21" x14ac:dyDescent="0.2">
      <c r="A56" s="83"/>
      <c r="B56" s="1" t="s">
        <v>256</v>
      </c>
      <c r="C56" s="2"/>
      <c r="D56" s="2" t="s">
        <v>140</v>
      </c>
      <c r="E56" s="2" t="s">
        <v>140</v>
      </c>
      <c r="F56" s="2" t="s">
        <v>140</v>
      </c>
      <c r="G56" s="2" t="s">
        <v>140</v>
      </c>
      <c r="H56" s="36" t="s">
        <v>154</v>
      </c>
      <c r="I56" s="2" t="s">
        <v>189</v>
      </c>
      <c r="J56" s="2">
        <v>244</v>
      </c>
      <c r="K56" s="6" t="s">
        <v>140</v>
      </c>
      <c r="L56" s="6" t="s">
        <v>140</v>
      </c>
      <c r="M56" s="13">
        <v>0</v>
      </c>
      <c r="N56" s="13">
        <v>0</v>
      </c>
      <c r="O56" s="46">
        <v>95.8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8">
        <f>SUM(M56:T56)</f>
        <v>95.8</v>
      </c>
    </row>
    <row r="57" spans="1:21" ht="216" customHeight="1" x14ac:dyDescent="0.2">
      <c r="A57" s="6" t="s">
        <v>281</v>
      </c>
      <c r="B57" s="5" t="s">
        <v>509</v>
      </c>
      <c r="C57" s="2" t="s">
        <v>152</v>
      </c>
      <c r="D57" s="2" t="s">
        <v>140</v>
      </c>
      <c r="E57" s="40" t="s">
        <v>266</v>
      </c>
      <c r="F57" s="2" t="s">
        <v>140</v>
      </c>
      <c r="G57" s="2" t="s">
        <v>140</v>
      </c>
      <c r="H57" s="2" t="s">
        <v>140</v>
      </c>
      <c r="I57" s="2" t="s">
        <v>140</v>
      </c>
      <c r="J57" s="2" t="s">
        <v>140</v>
      </c>
      <c r="K57" s="6" t="s">
        <v>140</v>
      </c>
      <c r="L57" s="6" t="s">
        <v>140</v>
      </c>
      <c r="M57" s="2" t="s">
        <v>140</v>
      </c>
      <c r="N57" s="2" t="s">
        <v>140</v>
      </c>
      <c r="O57" s="2" t="s">
        <v>140</v>
      </c>
      <c r="P57" s="11">
        <v>31</v>
      </c>
      <c r="Q57" s="11">
        <v>58</v>
      </c>
      <c r="R57" s="11">
        <v>59</v>
      </c>
      <c r="S57" s="11">
        <v>60</v>
      </c>
      <c r="T57" s="11">
        <v>60</v>
      </c>
      <c r="U57" s="3" t="s">
        <v>140</v>
      </c>
    </row>
    <row r="58" spans="1:21" ht="204" x14ac:dyDescent="0.2">
      <c r="A58" s="6"/>
      <c r="B58" s="5" t="s">
        <v>267</v>
      </c>
      <c r="C58" s="2" t="s">
        <v>152</v>
      </c>
      <c r="D58" s="2" t="s">
        <v>140</v>
      </c>
      <c r="E58" s="40" t="s">
        <v>268</v>
      </c>
      <c r="F58" s="2" t="s">
        <v>140</v>
      </c>
      <c r="G58" s="2" t="s">
        <v>140</v>
      </c>
      <c r="H58" s="2" t="s">
        <v>140</v>
      </c>
      <c r="I58" s="2" t="s">
        <v>140</v>
      </c>
      <c r="J58" s="2" t="s">
        <v>140</v>
      </c>
      <c r="K58" s="6" t="s">
        <v>140</v>
      </c>
      <c r="L58" s="6" t="s">
        <v>140</v>
      </c>
      <c r="M58" s="2" t="s">
        <v>140</v>
      </c>
      <c r="N58" s="2" t="s">
        <v>140</v>
      </c>
      <c r="O58" s="2" t="s">
        <v>140</v>
      </c>
      <c r="P58" s="2" t="s">
        <v>140</v>
      </c>
      <c r="Q58" s="2">
        <v>35</v>
      </c>
      <c r="R58" s="2">
        <v>40</v>
      </c>
      <c r="S58" s="2">
        <v>45</v>
      </c>
      <c r="T58" s="2">
        <v>45</v>
      </c>
      <c r="U58" s="3" t="s">
        <v>140</v>
      </c>
    </row>
    <row r="59" spans="1:21" ht="48" x14ac:dyDescent="0.2">
      <c r="A59" s="83" t="s">
        <v>282</v>
      </c>
      <c r="B59" s="1" t="s">
        <v>412</v>
      </c>
      <c r="C59" s="2" t="s">
        <v>140</v>
      </c>
      <c r="D59" s="2" t="s">
        <v>140</v>
      </c>
      <c r="E59" s="2" t="s">
        <v>140</v>
      </c>
      <c r="F59" s="2" t="s">
        <v>304</v>
      </c>
      <c r="G59" s="40" t="s">
        <v>156</v>
      </c>
      <c r="H59" s="2" t="s">
        <v>140</v>
      </c>
      <c r="I59" s="2" t="s">
        <v>140</v>
      </c>
      <c r="J59" s="2" t="s">
        <v>140</v>
      </c>
      <c r="K59" s="6" t="s">
        <v>140</v>
      </c>
      <c r="L59" s="6" t="s">
        <v>140</v>
      </c>
      <c r="M59" s="2" t="s">
        <v>140</v>
      </c>
      <c r="N59" s="2" t="s">
        <v>140</v>
      </c>
      <c r="O59" s="2" t="s">
        <v>140</v>
      </c>
      <c r="P59" s="2" t="s">
        <v>140</v>
      </c>
      <c r="Q59" s="2" t="s">
        <v>140</v>
      </c>
      <c r="R59" s="2" t="s">
        <v>140</v>
      </c>
      <c r="S59" s="2" t="s">
        <v>140</v>
      </c>
      <c r="T59" s="2" t="s">
        <v>140</v>
      </c>
      <c r="U59" s="3" t="s">
        <v>140</v>
      </c>
    </row>
    <row r="60" spans="1:21" x14ac:dyDescent="0.2">
      <c r="A60" s="83"/>
      <c r="B60" s="1" t="s">
        <v>256</v>
      </c>
      <c r="C60" s="2" t="s">
        <v>141</v>
      </c>
      <c r="D60" s="2" t="s">
        <v>140</v>
      </c>
      <c r="E60" s="2" t="s">
        <v>140</v>
      </c>
      <c r="F60" s="2" t="s">
        <v>140</v>
      </c>
      <c r="G60" s="2" t="s">
        <v>140</v>
      </c>
      <c r="H60" s="36" t="s">
        <v>154</v>
      </c>
      <c r="I60" s="2">
        <v>1810103512</v>
      </c>
      <c r="J60" s="2">
        <v>244</v>
      </c>
      <c r="K60" s="6" t="s">
        <v>140</v>
      </c>
      <c r="L60" s="6" t="s">
        <v>140</v>
      </c>
      <c r="M60" s="37">
        <v>5954.9</v>
      </c>
      <c r="N60" s="37">
        <v>6066.8</v>
      </c>
      <c r="O60" s="37">
        <v>4486.6850000000004</v>
      </c>
      <c r="P60" s="37">
        <v>121</v>
      </c>
      <c r="Q60" s="39">
        <v>0</v>
      </c>
      <c r="R60" s="39">
        <v>0</v>
      </c>
      <c r="S60" s="39">
        <v>0</v>
      </c>
      <c r="T60" s="39">
        <v>0</v>
      </c>
      <c r="U60" s="8">
        <f>SUM(M60:T60)</f>
        <v>16629.385000000002</v>
      </c>
    </row>
    <row r="61" spans="1:21" x14ac:dyDescent="0.2">
      <c r="A61" s="83"/>
      <c r="B61" s="1" t="s">
        <v>256</v>
      </c>
      <c r="C61" s="2"/>
      <c r="D61" s="2"/>
      <c r="E61" s="2"/>
      <c r="F61" s="2"/>
      <c r="G61" s="2" t="s">
        <v>140</v>
      </c>
      <c r="H61" s="36" t="s">
        <v>154</v>
      </c>
      <c r="I61" s="2">
        <v>1810103512</v>
      </c>
      <c r="J61" s="2">
        <v>612</v>
      </c>
      <c r="K61" s="6" t="s">
        <v>140</v>
      </c>
      <c r="L61" s="6" t="s">
        <v>140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17">
        <f>SUM(M61:T61)</f>
        <v>0</v>
      </c>
    </row>
    <row r="62" spans="1:21" x14ac:dyDescent="0.2">
      <c r="A62" s="83"/>
      <c r="B62" s="1" t="s">
        <v>257</v>
      </c>
      <c r="C62" s="2"/>
      <c r="D62" s="2" t="s">
        <v>140</v>
      </c>
      <c r="E62" s="2" t="s">
        <v>140</v>
      </c>
      <c r="F62" s="2" t="s">
        <v>140</v>
      </c>
      <c r="G62" s="2" t="s">
        <v>140</v>
      </c>
      <c r="H62" s="36" t="s">
        <v>154</v>
      </c>
      <c r="I62" s="2">
        <v>1810151270</v>
      </c>
      <c r="J62" s="2">
        <v>244</v>
      </c>
      <c r="K62" s="6" t="s">
        <v>140</v>
      </c>
      <c r="L62" s="6" t="s">
        <v>140</v>
      </c>
      <c r="M62" s="39">
        <v>0</v>
      </c>
      <c r="N62" s="37">
        <v>2276.5</v>
      </c>
      <c r="O62" s="37">
        <v>1821.2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8">
        <f>SUM(M62:T62)</f>
        <v>4097.7</v>
      </c>
    </row>
    <row r="63" spans="1:21" x14ac:dyDescent="0.2">
      <c r="A63" s="83"/>
      <c r="B63" s="1" t="s">
        <v>256</v>
      </c>
      <c r="C63" s="2"/>
      <c r="D63" s="2" t="s">
        <v>140</v>
      </c>
      <c r="E63" s="2" t="s">
        <v>140</v>
      </c>
      <c r="F63" s="2" t="s">
        <v>140</v>
      </c>
      <c r="G63" s="2" t="s">
        <v>140</v>
      </c>
      <c r="H63" s="36" t="s">
        <v>154</v>
      </c>
      <c r="I63" s="2" t="s">
        <v>189</v>
      </c>
      <c r="J63" s="2">
        <v>244</v>
      </c>
      <c r="K63" s="6" t="s">
        <v>140</v>
      </c>
      <c r="L63" s="6" t="s">
        <v>140</v>
      </c>
      <c r="M63" s="39">
        <v>0</v>
      </c>
      <c r="N63" s="39">
        <v>0</v>
      </c>
      <c r="O63" s="37">
        <v>95.8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8">
        <f>SUM(M63:T63)</f>
        <v>95.8</v>
      </c>
    </row>
    <row r="64" spans="1:21" ht="183.75" customHeight="1" x14ac:dyDescent="0.2">
      <c r="A64" s="6" t="s">
        <v>283</v>
      </c>
      <c r="B64" s="5" t="s">
        <v>413</v>
      </c>
      <c r="C64" s="2" t="s">
        <v>152</v>
      </c>
      <c r="D64" s="2" t="s">
        <v>140</v>
      </c>
      <c r="E64" s="40" t="s">
        <v>311</v>
      </c>
      <c r="F64" s="2" t="s">
        <v>140</v>
      </c>
      <c r="G64" s="2" t="s">
        <v>140</v>
      </c>
      <c r="H64" s="2" t="s">
        <v>140</v>
      </c>
      <c r="I64" s="2" t="s">
        <v>140</v>
      </c>
      <c r="J64" s="2" t="s">
        <v>140</v>
      </c>
      <c r="K64" s="6" t="s">
        <v>140</v>
      </c>
      <c r="L64" s="6" t="s">
        <v>140</v>
      </c>
      <c r="M64" s="2">
        <v>55.2</v>
      </c>
      <c r="N64" s="11">
        <v>60</v>
      </c>
      <c r="O64" s="11">
        <v>79.7</v>
      </c>
      <c r="P64" s="11">
        <v>68</v>
      </c>
      <c r="Q64" s="11">
        <v>70</v>
      </c>
      <c r="R64" s="11">
        <v>75</v>
      </c>
      <c r="S64" s="11">
        <v>80</v>
      </c>
      <c r="T64" s="11">
        <v>80</v>
      </c>
      <c r="U64" s="3" t="s">
        <v>140</v>
      </c>
    </row>
    <row r="65" spans="1:21" ht="48" x14ac:dyDescent="0.2">
      <c r="A65" s="83" t="s">
        <v>30</v>
      </c>
      <c r="B65" s="1" t="s">
        <v>64</v>
      </c>
      <c r="C65" s="2" t="s">
        <v>140</v>
      </c>
      <c r="D65" s="2" t="s">
        <v>140</v>
      </c>
      <c r="E65" s="2" t="s">
        <v>140</v>
      </c>
      <c r="F65" s="2" t="s">
        <v>307</v>
      </c>
      <c r="G65" s="40" t="s">
        <v>156</v>
      </c>
      <c r="H65" s="2" t="s">
        <v>140</v>
      </c>
      <c r="I65" s="2" t="s">
        <v>140</v>
      </c>
      <c r="J65" s="2" t="s">
        <v>140</v>
      </c>
      <c r="K65" s="6" t="s">
        <v>140</v>
      </c>
      <c r="L65" s="6" t="s">
        <v>140</v>
      </c>
      <c r="M65" s="2" t="s">
        <v>140</v>
      </c>
      <c r="N65" s="2" t="s">
        <v>140</v>
      </c>
      <c r="O65" s="2" t="s">
        <v>140</v>
      </c>
      <c r="P65" s="2" t="s">
        <v>140</v>
      </c>
      <c r="Q65" s="2" t="s">
        <v>140</v>
      </c>
      <c r="R65" s="2" t="s">
        <v>140</v>
      </c>
      <c r="S65" s="2" t="s">
        <v>140</v>
      </c>
      <c r="T65" s="2" t="s">
        <v>140</v>
      </c>
      <c r="U65" s="3" t="s">
        <v>140</v>
      </c>
    </row>
    <row r="66" spans="1:21" ht="14.25" x14ac:dyDescent="0.2">
      <c r="A66" s="83"/>
      <c r="B66" s="1" t="s">
        <v>257</v>
      </c>
      <c r="C66" s="2" t="s">
        <v>141</v>
      </c>
      <c r="D66" s="2" t="s">
        <v>140</v>
      </c>
      <c r="E66" s="2" t="s">
        <v>140</v>
      </c>
      <c r="F66" s="2" t="s">
        <v>140</v>
      </c>
      <c r="G66" s="2" t="s">
        <v>140</v>
      </c>
      <c r="H66" s="36" t="s">
        <v>154</v>
      </c>
      <c r="I66" s="15" t="s">
        <v>501</v>
      </c>
      <c r="J66" s="2">
        <v>244</v>
      </c>
      <c r="K66" s="6" t="s">
        <v>140</v>
      </c>
      <c r="L66" s="6" t="s">
        <v>140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15147</v>
      </c>
      <c r="S66" s="39">
        <v>15147</v>
      </c>
      <c r="T66" s="39">
        <v>14256</v>
      </c>
      <c r="U66" s="8">
        <f>SUM(M66:T66)</f>
        <v>44550</v>
      </c>
    </row>
    <row r="67" spans="1:21" s="24" customFormat="1" x14ac:dyDescent="0.2">
      <c r="A67" s="83"/>
      <c r="B67" s="1" t="s">
        <v>256</v>
      </c>
      <c r="C67" s="2" t="s">
        <v>141</v>
      </c>
      <c r="D67" s="2" t="s">
        <v>140</v>
      </c>
      <c r="E67" s="2" t="s">
        <v>140</v>
      </c>
      <c r="F67" s="2" t="s">
        <v>140</v>
      </c>
      <c r="G67" s="2" t="s">
        <v>140</v>
      </c>
      <c r="H67" s="36" t="s">
        <v>154</v>
      </c>
      <c r="I67" s="2" t="s">
        <v>45</v>
      </c>
      <c r="J67" s="2">
        <v>244</v>
      </c>
      <c r="K67" s="6" t="s">
        <v>140</v>
      </c>
      <c r="L67" s="6" t="s">
        <v>140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153</v>
      </c>
      <c r="S67" s="39">
        <v>153</v>
      </c>
      <c r="T67" s="39">
        <v>144</v>
      </c>
      <c r="U67" s="8">
        <f>SUM(M67:T67)</f>
        <v>450</v>
      </c>
    </row>
    <row r="68" spans="1:21" ht="25.5" x14ac:dyDescent="0.2">
      <c r="A68" s="6" t="s">
        <v>31</v>
      </c>
      <c r="B68" s="47" t="s">
        <v>94</v>
      </c>
      <c r="C68" s="2" t="s">
        <v>157</v>
      </c>
      <c r="D68" s="2" t="s">
        <v>140</v>
      </c>
      <c r="E68" s="40" t="s">
        <v>180</v>
      </c>
      <c r="F68" s="2" t="s">
        <v>140</v>
      </c>
      <c r="G68" s="2" t="s">
        <v>140</v>
      </c>
      <c r="H68" s="2" t="s">
        <v>140</v>
      </c>
      <c r="I68" s="2" t="s">
        <v>140</v>
      </c>
      <c r="J68" s="2" t="s">
        <v>140</v>
      </c>
      <c r="K68" s="6" t="s">
        <v>140</v>
      </c>
      <c r="L68" s="6" t="s">
        <v>140</v>
      </c>
      <c r="M68" s="2" t="s">
        <v>140</v>
      </c>
      <c r="N68" s="11" t="s">
        <v>140</v>
      </c>
      <c r="O68" s="11" t="s">
        <v>140</v>
      </c>
      <c r="P68" s="11" t="s">
        <v>140</v>
      </c>
      <c r="Q68" s="11" t="s">
        <v>140</v>
      </c>
      <c r="R68" s="11">
        <v>34</v>
      </c>
      <c r="S68" s="11">
        <v>34</v>
      </c>
      <c r="T68" s="11">
        <v>32</v>
      </c>
      <c r="U68" s="3" t="s">
        <v>140</v>
      </c>
    </row>
    <row r="69" spans="1:21" ht="48" x14ac:dyDescent="0.2">
      <c r="A69" s="83" t="s">
        <v>284</v>
      </c>
      <c r="B69" s="75" t="s">
        <v>273</v>
      </c>
      <c r="C69" s="2" t="s">
        <v>140</v>
      </c>
      <c r="D69" s="2" t="s">
        <v>140</v>
      </c>
      <c r="E69" s="2" t="s">
        <v>140</v>
      </c>
      <c r="F69" s="21" t="s">
        <v>304</v>
      </c>
      <c r="G69" s="40" t="s">
        <v>156</v>
      </c>
      <c r="H69" s="2" t="s">
        <v>140</v>
      </c>
      <c r="I69" s="2" t="s">
        <v>140</v>
      </c>
      <c r="J69" s="2" t="s">
        <v>140</v>
      </c>
      <c r="K69" s="6" t="s">
        <v>140</v>
      </c>
      <c r="L69" s="6" t="s">
        <v>140</v>
      </c>
      <c r="M69" s="2" t="s">
        <v>140</v>
      </c>
      <c r="N69" s="2" t="s">
        <v>140</v>
      </c>
      <c r="O69" s="2" t="s">
        <v>140</v>
      </c>
      <c r="P69" s="2" t="s">
        <v>140</v>
      </c>
      <c r="Q69" s="2" t="s">
        <v>140</v>
      </c>
      <c r="R69" s="2" t="s">
        <v>140</v>
      </c>
      <c r="S69" s="2" t="s">
        <v>140</v>
      </c>
      <c r="T69" s="2" t="s">
        <v>140</v>
      </c>
      <c r="U69" s="3" t="s">
        <v>140</v>
      </c>
    </row>
    <row r="70" spans="1:21" x14ac:dyDescent="0.2">
      <c r="A70" s="83"/>
      <c r="B70" s="1" t="s">
        <v>255</v>
      </c>
      <c r="C70" s="2" t="s">
        <v>141</v>
      </c>
      <c r="D70" s="2" t="s">
        <v>140</v>
      </c>
      <c r="E70" s="2" t="s">
        <v>140</v>
      </c>
      <c r="F70" s="2" t="s">
        <v>140</v>
      </c>
      <c r="G70" s="2" t="s">
        <v>140</v>
      </c>
      <c r="H70" s="36" t="s">
        <v>154</v>
      </c>
      <c r="I70" s="2">
        <v>1810103512</v>
      </c>
      <c r="J70" s="2">
        <v>630</v>
      </c>
      <c r="K70" s="6" t="s">
        <v>140</v>
      </c>
      <c r="L70" s="6" t="s">
        <v>140</v>
      </c>
      <c r="M70" s="39">
        <f t="shared" ref="M70:T70" si="4">SUM(M72:M75)</f>
        <v>0</v>
      </c>
      <c r="N70" s="39">
        <f t="shared" si="4"/>
        <v>0</v>
      </c>
      <c r="O70" s="39">
        <f t="shared" si="4"/>
        <v>0</v>
      </c>
      <c r="P70" s="39">
        <f t="shared" si="4"/>
        <v>510</v>
      </c>
      <c r="Q70" s="39">
        <f t="shared" si="4"/>
        <v>0</v>
      </c>
      <c r="R70" s="39">
        <f>SUM(R72:R75)</f>
        <v>0</v>
      </c>
      <c r="S70" s="39">
        <f t="shared" si="4"/>
        <v>0</v>
      </c>
      <c r="T70" s="39">
        <f t="shared" si="4"/>
        <v>0</v>
      </c>
      <c r="U70" s="8">
        <f>SUM(P70:T70)</f>
        <v>510</v>
      </c>
    </row>
    <row r="71" spans="1:21" x14ac:dyDescent="0.2">
      <c r="A71" s="83"/>
      <c r="B71" s="1" t="s">
        <v>145</v>
      </c>
      <c r="C71" s="2" t="s">
        <v>140</v>
      </c>
      <c r="D71" s="2" t="s">
        <v>140</v>
      </c>
      <c r="E71" s="2" t="s">
        <v>140</v>
      </c>
      <c r="F71" s="2" t="s">
        <v>140</v>
      </c>
      <c r="G71" s="2" t="s">
        <v>140</v>
      </c>
      <c r="H71" s="2" t="s">
        <v>140</v>
      </c>
      <c r="I71" s="2" t="s">
        <v>140</v>
      </c>
      <c r="J71" s="2" t="s">
        <v>140</v>
      </c>
      <c r="K71" s="6" t="s">
        <v>140</v>
      </c>
      <c r="L71" s="6" t="s">
        <v>140</v>
      </c>
      <c r="M71" s="2" t="s">
        <v>140</v>
      </c>
      <c r="N71" s="2" t="s">
        <v>140</v>
      </c>
      <c r="O71" s="2" t="s">
        <v>140</v>
      </c>
      <c r="P71" s="2" t="s">
        <v>140</v>
      </c>
      <c r="Q71" s="2" t="s">
        <v>140</v>
      </c>
      <c r="R71" s="2" t="s">
        <v>140</v>
      </c>
      <c r="S71" s="2" t="s">
        <v>140</v>
      </c>
      <c r="T71" s="2" t="s">
        <v>140</v>
      </c>
      <c r="U71" s="3" t="s">
        <v>140</v>
      </c>
    </row>
    <row r="72" spans="1:21" x14ac:dyDescent="0.2">
      <c r="A72" s="83"/>
      <c r="B72" s="1" t="s">
        <v>146</v>
      </c>
      <c r="C72" s="2" t="s">
        <v>141</v>
      </c>
      <c r="D72" s="2" t="s">
        <v>140</v>
      </c>
      <c r="E72" s="2" t="s">
        <v>140</v>
      </c>
      <c r="F72" s="2" t="s">
        <v>140</v>
      </c>
      <c r="G72" s="2" t="s">
        <v>140</v>
      </c>
      <c r="H72" s="36" t="s">
        <v>154</v>
      </c>
      <c r="I72" s="2">
        <v>1810103512</v>
      </c>
      <c r="J72" s="2">
        <v>630</v>
      </c>
      <c r="K72" s="6" t="s">
        <v>140</v>
      </c>
      <c r="L72" s="6" t="s">
        <v>140</v>
      </c>
      <c r="M72" s="39">
        <v>0</v>
      </c>
      <c r="N72" s="39">
        <v>0</v>
      </c>
      <c r="O72" s="39">
        <v>0</v>
      </c>
      <c r="P72" s="37">
        <f>P80</f>
        <v>510</v>
      </c>
      <c r="Q72" s="37">
        <v>0</v>
      </c>
      <c r="R72" s="44">
        <v>0</v>
      </c>
      <c r="S72" s="44">
        <v>0</v>
      </c>
      <c r="T72" s="44">
        <v>0</v>
      </c>
      <c r="U72" s="8">
        <f>SUM(P72:T72)</f>
        <v>510</v>
      </c>
    </row>
    <row r="73" spans="1:21" x14ac:dyDescent="0.2">
      <c r="A73" s="83"/>
      <c r="B73" s="1" t="s">
        <v>147</v>
      </c>
      <c r="C73" s="2" t="s">
        <v>141</v>
      </c>
      <c r="D73" s="2"/>
      <c r="E73" s="2" t="s">
        <v>140</v>
      </c>
      <c r="F73" s="2" t="s">
        <v>140</v>
      </c>
      <c r="G73" s="2" t="s">
        <v>140</v>
      </c>
      <c r="H73" s="6" t="s">
        <v>140</v>
      </c>
      <c r="I73" s="6" t="s">
        <v>140</v>
      </c>
      <c r="J73" s="6" t="s">
        <v>140</v>
      </c>
      <c r="K73" s="6" t="s">
        <v>140</v>
      </c>
      <c r="L73" s="6" t="s">
        <v>140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17">
        <f>SUM(M73:T73)</f>
        <v>0</v>
      </c>
    </row>
    <row r="74" spans="1:21" x14ac:dyDescent="0.2">
      <c r="A74" s="83"/>
      <c r="B74" s="1" t="s">
        <v>149</v>
      </c>
      <c r="C74" s="2" t="s">
        <v>141</v>
      </c>
      <c r="D74" s="2" t="s">
        <v>140</v>
      </c>
      <c r="E74" s="2" t="s">
        <v>140</v>
      </c>
      <c r="F74" s="2" t="s">
        <v>140</v>
      </c>
      <c r="G74" s="2" t="s">
        <v>140</v>
      </c>
      <c r="H74" s="6" t="s">
        <v>140</v>
      </c>
      <c r="I74" s="6" t="s">
        <v>140</v>
      </c>
      <c r="J74" s="6" t="s">
        <v>140</v>
      </c>
      <c r="K74" s="6" t="s">
        <v>140</v>
      </c>
      <c r="L74" s="6" t="s">
        <v>140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17">
        <f>SUM(M74:T74)</f>
        <v>0</v>
      </c>
    </row>
    <row r="75" spans="1:21" x14ac:dyDescent="0.2">
      <c r="A75" s="83"/>
      <c r="B75" s="1" t="s">
        <v>150</v>
      </c>
      <c r="C75" s="2" t="s">
        <v>141</v>
      </c>
      <c r="D75" s="2" t="s">
        <v>140</v>
      </c>
      <c r="E75" s="48"/>
      <c r="F75" s="2" t="s">
        <v>140</v>
      </c>
      <c r="G75" s="2" t="s">
        <v>140</v>
      </c>
      <c r="H75" s="6" t="s">
        <v>140</v>
      </c>
      <c r="I75" s="6" t="s">
        <v>140</v>
      </c>
      <c r="J75" s="6" t="s">
        <v>140</v>
      </c>
      <c r="K75" s="6" t="s">
        <v>140</v>
      </c>
      <c r="L75" s="6" t="s">
        <v>140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0</v>
      </c>
      <c r="U75" s="17">
        <f>SUM(M75:T75)</f>
        <v>0</v>
      </c>
    </row>
    <row r="76" spans="1:21" ht="305.25" customHeight="1" x14ac:dyDescent="0.2">
      <c r="A76" s="6" t="s">
        <v>285</v>
      </c>
      <c r="B76" s="5" t="s">
        <v>272</v>
      </c>
      <c r="C76" s="2" t="s">
        <v>152</v>
      </c>
      <c r="D76" s="2" t="s">
        <v>140</v>
      </c>
      <c r="E76" s="40" t="s">
        <v>291</v>
      </c>
      <c r="F76" s="2" t="s">
        <v>140</v>
      </c>
      <c r="G76" s="40" t="s">
        <v>156</v>
      </c>
      <c r="H76" s="2" t="s">
        <v>140</v>
      </c>
      <c r="I76" s="2" t="s">
        <v>140</v>
      </c>
      <c r="J76" s="2" t="s">
        <v>140</v>
      </c>
      <c r="K76" s="6" t="s">
        <v>140</v>
      </c>
      <c r="L76" s="6" t="s">
        <v>140</v>
      </c>
      <c r="M76" s="37" t="s">
        <v>140</v>
      </c>
      <c r="N76" s="2" t="s">
        <v>140</v>
      </c>
      <c r="O76" s="2" t="s">
        <v>140</v>
      </c>
      <c r="P76" s="2" t="s">
        <v>140</v>
      </c>
      <c r="Q76" s="2">
        <v>2.5</v>
      </c>
      <c r="R76" s="2">
        <v>2.7</v>
      </c>
      <c r="S76" s="11">
        <v>3</v>
      </c>
      <c r="T76" s="11">
        <v>3</v>
      </c>
      <c r="U76" s="17" t="s">
        <v>140</v>
      </c>
    </row>
    <row r="77" spans="1:21" ht="48" x14ac:dyDescent="0.2">
      <c r="A77" s="83" t="s">
        <v>286</v>
      </c>
      <c r="B77" s="1" t="s">
        <v>274</v>
      </c>
      <c r="C77" s="2" t="s">
        <v>140</v>
      </c>
      <c r="D77" s="2" t="s">
        <v>140</v>
      </c>
      <c r="E77" s="2" t="s">
        <v>140</v>
      </c>
      <c r="F77" s="21" t="s">
        <v>304</v>
      </c>
      <c r="G77" s="40" t="s">
        <v>156</v>
      </c>
      <c r="H77" s="2" t="s">
        <v>140</v>
      </c>
      <c r="I77" s="2" t="s">
        <v>140</v>
      </c>
      <c r="J77" s="2" t="s">
        <v>140</v>
      </c>
      <c r="K77" s="6" t="s">
        <v>140</v>
      </c>
      <c r="L77" s="6" t="s">
        <v>140</v>
      </c>
      <c r="M77" s="2" t="s">
        <v>140</v>
      </c>
      <c r="N77" s="2" t="s">
        <v>140</v>
      </c>
      <c r="O77" s="2" t="s">
        <v>140</v>
      </c>
      <c r="P77" s="2" t="s">
        <v>140</v>
      </c>
      <c r="Q77" s="2" t="s">
        <v>140</v>
      </c>
      <c r="R77" s="2" t="s">
        <v>140</v>
      </c>
      <c r="S77" s="2" t="s">
        <v>140</v>
      </c>
      <c r="T77" s="2" t="s">
        <v>140</v>
      </c>
      <c r="U77" s="3" t="s">
        <v>140</v>
      </c>
    </row>
    <row r="78" spans="1:21" x14ac:dyDescent="0.2">
      <c r="A78" s="83"/>
      <c r="B78" s="1" t="s">
        <v>255</v>
      </c>
      <c r="C78" s="2" t="s">
        <v>141</v>
      </c>
      <c r="D78" s="2" t="s">
        <v>140</v>
      </c>
      <c r="E78" s="2" t="s">
        <v>140</v>
      </c>
      <c r="F78" s="2" t="s">
        <v>140</v>
      </c>
      <c r="G78" s="2" t="s">
        <v>140</v>
      </c>
      <c r="H78" s="36" t="s">
        <v>154</v>
      </c>
      <c r="I78" s="2">
        <v>1810103512</v>
      </c>
      <c r="J78" s="2">
        <v>630</v>
      </c>
      <c r="K78" s="6" t="s">
        <v>140</v>
      </c>
      <c r="L78" s="6" t="s">
        <v>140</v>
      </c>
      <c r="M78" s="13">
        <v>0</v>
      </c>
      <c r="N78" s="13">
        <v>0</v>
      </c>
      <c r="O78" s="13">
        <v>0</v>
      </c>
      <c r="P78" s="46">
        <f>SUM(P80:P83)</f>
        <v>510</v>
      </c>
      <c r="Q78" s="46">
        <f>Q80+Q81+Q82+Q83</f>
        <v>0</v>
      </c>
      <c r="R78" s="46">
        <v>0</v>
      </c>
      <c r="S78" s="46">
        <f>S80+S81+S82+S83</f>
        <v>0</v>
      </c>
      <c r="T78" s="46">
        <f>T80+T81+T82+T83</f>
        <v>0</v>
      </c>
      <c r="U78" s="8">
        <f>SUM(P78:T78)</f>
        <v>510</v>
      </c>
    </row>
    <row r="79" spans="1:21" x14ac:dyDescent="0.2">
      <c r="A79" s="83"/>
      <c r="B79" s="1" t="s">
        <v>145</v>
      </c>
      <c r="C79" s="2" t="s">
        <v>140</v>
      </c>
      <c r="D79" s="2" t="s">
        <v>140</v>
      </c>
      <c r="E79" s="2" t="s">
        <v>140</v>
      </c>
      <c r="F79" s="2" t="s">
        <v>140</v>
      </c>
      <c r="G79" s="2" t="s">
        <v>140</v>
      </c>
      <c r="H79" s="2" t="s">
        <v>140</v>
      </c>
      <c r="I79" s="2" t="s">
        <v>140</v>
      </c>
      <c r="J79" s="2" t="s">
        <v>140</v>
      </c>
      <c r="K79" s="6" t="s">
        <v>140</v>
      </c>
      <c r="L79" s="6" t="s">
        <v>140</v>
      </c>
      <c r="M79" s="2" t="s">
        <v>140</v>
      </c>
      <c r="N79" s="2" t="s">
        <v>140</v>
      </c>
      <c r="O79" s="2" t="s">
        <v>140</v>
      </c>
      <c r="P79" s="2" t="s">
        <v>140</v>
      </c>
      <c r="Q79" s="2" t="s">
        <v>140</v>
      </c>
      <c r="R79" s="2" t="s">
        <v>140</v>
      </c>
      <c r="S79" s="2" t="s">
        <v>140</v>
      </c>
      <c r="T79" s="2" t="s">
        <v>140</v>
      </c>
      <c r="U79" s="3" t="s">
        <v>140</v>
      </c>
    </row>
    <row r="80" spans="1:21" x14ac:dyDescent="0.2">
      <c r="A80" s="83"/>
      <c r="B80" s="1" t="s">
        <v>146</v>
      </c>
      <c r="C80" s="2" t="s">
        <v>141</v>
      </c>
      <c r="D80" s="2" t="s">
        <v>140</v>
      </c>
      <c r="E80" s="2" t="s">
        <v>140</v>
      </c>
      <c r="F80" s="2" t="s">
        <v>140</v>
      </c>
      <c r="G80" s="2" t="s">
        <v>140</v>
      </c>
      <c r="H80" s="36" t="s">
        <v>154</v>
      </c>
      <c r="I80" s="2">
        <v>1810103512</v>
      </c>
      <c r="J80" s="2">
        <v>630</v>
      </c>
      <c r="K80" s="6" t="s">
        <v>140</v>
      </c>
      <c r="L80" s="6" t="s">
        <v>140</v>
      </c>
      <c r="M80" s="39">
        <v>0</v>
      </c>
      <c r="N80" s="39">
        <v>0</v>
      </c>
      <c r="O80" s="39">
        <v>0</v>
      </c>
      <c r="P80" s="39">
        <v>510</v>
      </c>
      <c r="Q80" s="39">
        <v>0</v>
      </c>
      <c r="R80" s="39">
        <v>0</v>
      </c>
      <c r="S80" s="39">
        <v>0</v>
      </c>
      <c r="T80" s="39">
        <v>0</v>
      </c>
      <c r="U80" s="8">
        <f>SUM(M80:T80)</f>
        <v>510</v>
      </c>
    </row>
    <row r="81" spans="1:21" ht="15" x14ac:dyDescent="0.2">
      <c r="A81" s="83"/>
      <c r="B81" s="1" t="s">
        <v>147</v>
      </c>
      <c r="C81" s="2" t="s">
        <v>141</v>
      </c>
      <c r="D81" s="49" t="s">
        <v>159</v>
      </c>
      <c r="E81" s="2" t="s">
        <v>140</v>
      </c>
      <c r="F81" s="2" t="s">
        <v>140</v>
      </c>
      <c r="G81" s="2" t="s">
        <v>140</v>
      </c>
      <c r="H81" s="2" t="s">
        <v>140</v>
      </c>
      <c r="I81" s="2" t="s">
        <v>140</v>
      </c>
      <c r="J81" s="2" t="s">
        <v>140</v>
      </c>
      <c r="K81" s="6" t="s">
        <v>140</v>
      </c>
      <c r="L81" s="6" t="s">
        <v>140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17">
        <f>SUM(M81:T81)</f>
        <v>0</v>
      </c>
    </row>
    <row r="82" spans="1:21" x14ac:dyDescent="0.2">
      <c r="A82" s="83"/>
      <c r="B82" s="1" t="s">
        <v>149</v>
      </c>
      <c r="C82" s="2" t="s">
        <v>141</v>
      </c>
      <c r="D82" s="2" t="s">
        <v>140</v>
      </c>
      <c r="E82" s="2" t="s">
        <v>140</v>
      </c>
      <c r="F82" s="2" t="s">
        <v>140</v>
      </c>
      <c r="G82" s="2" t="s">
        <v>140</v>
      </c>
      <c r="H82" s="2" t="s">
        <v>140</v>
      </c>
      <c r="I82" s="2" t="s">
        <v>140</v>
      </c>
      <c r="J82" s="2" t="s">
        <v>140</v>
      </c>
      <c r="K82" s="6" t="s">
        <v>140</v>
      </c>
      <c r="L82" s="6" t="s">
        <v>140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17">
        <f>SUM(M82:T82)</f>
        <v>0</v>
      </c>
    </row>
    <row r="83" spans="1:21" x14ac:dyDescent="0.2">
      <c r="A83" s="83"/>
      <c r="B83" s="1" t="s">
        <v>150</v>
      </c>
      <c r="C83" s="2" t="s">
        <v>141</v>
      </c>
      <c r="D83" s="2" t="s">
        <v>140</v>
      </c>
      <c r="E83" s="50" t="s">
        <v>140</v>
      </c>
      <c r="F83" s="2" t="s">
        <v>140</v>
      </c>
      <c r="G83" s="2" t="s">
        <v>140</v>
      </c>
      <c r="H83" s="2" t="s">
        <v>140</v>
      </c>
      <c r="I83" s="2" t="s">
        <v>140</v>
      </c>
      <c r="J83" s="2" t="s">
        <v>140</v>
      </c>
      <c r="K83" s="6" t="s">
        <v>140</v>
      </c>
      <c r="L83" s="6" t="s">
        <v>140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17">
        <f>SUM(M83:T83)</f>
        <v>0</v>
      </c>
    </row>
    <row r="84" spans="1:21" ht="48" x14ac:dyDescent="0.2">
      <c r="A84" s="6" t="s">
        <v>287</v>
      </c>
      <c r="B84" s="5" t="s">
        <v>252</v>
      </c>
      <c r="C84" s="2" t="s">
        <v>157</v>
      </c>
      <c r="D84" s="2" t="s">
        <v>140</v>
      </c>
      <c r="E84" s="40" t="s">
        <v>180</v>
      </c>
      <c r="F84" s="2" t="s">
        <v>140</v>
      </c>
      <c r="G84" s="40" t="s">
        <v>156</v>
      </c>
      <c r="H84" s="2" t="s">
        <v>140</v>
      </c>
      <c r="I84" s="2" t="s">
        <v>140</v>
      </c>
      <c r="J84" s="2" t="s">
        <v>140</v>
      </c>
      <c r="K84" s="6" t="s">
        <v>140</v>
      </c>
      <c r="L84" s="6" t="s">
        <v>140</v>
      </c>
      <c r="M84" s="37" t="s">
        <v>140</v>
      </c>
      <c r="N84" s="2" t="s">
        <v>140</v>
      </c>
      <c r="O84" s="2" t="s">
        <v>140</v>
      </c>
      <c r="P84" s="2">
        <v>6</v>
      </c>
      <c r="Q84" s="2">
        <v>6</v>
      </c>
      <c r="R84" s="2">
        <v>7</v>
      </c>
      <c r="S84" s="2">
        <v>8</v>
      </c>
      <c r="T84" s="2">
        <v>8</v>
      </c>
      <c r="U84" s="17" t="s">
        <v>140</v>
      </c>
    </row>
    <row r="85" spans="1:21" ht="51" x14ac:dyDescent="0.2">
      <c r="A85" s="6" t="s">
        <v>493</v>
      </c>
      <c r="B85" s="75" t="s">
        <v>494</v>
      </c>
      <c r="C85" s="2" t="s">
        <v>140</v>
      </c>
      <c r="D85" s="2" t="s">
        <v>140</v>
      </c>
      <c r="E85" s="2" t="s">
        <v>140</v>
      </c>
      <c r="F85" s="21" t="s">
        <v>304</v>
      </c>
      <c r="G85" s="40" t="s">
        <v>156</v>
      </c>
      <c r="H85" s="2" t="s">
        <v>140</v>
      </c>
      <c r="I85" s="2" t="s">
        <v>140</v>
      </c>
      <c r="J85" s="2" t="s">
        <v>140</v>
      </c>
      <c r="K85" s="6" t="s">
        <v>140</v>
      </c>
      <c r="L85" s="6" t="s">
        <v>140</v>
      </c>
      <c r="M85" s="2" t="s">
        <v>140</v>
      </c>
      <c r="N85" s="2" t="s">
        <v>140</v>
      </c>
      <c r="O85" s="2" t="s">
        <v>140</v>
      </c>
      <c r="P85" s="2" t="s">
        <v>140</v>
      </c>
      <c r="Q85" s="2" t="s">
        <v>140</v>
      </c>
      <c r="R85" s="2" t="s">
        <v>140</v>
      </c>
      <c r="S85" s="2" t="s">
        <v>140</v>
      </c>
      <c r="T85" s="2" t="s">
        <v>140</v>
      </c>
      <c r="U85" s="3" t="s">
        <v>140</v>
      </c>
    </row>
    <row r="86" spans="1:21" x14ac:dyDescent="0.2">
      <c r="A86" s="6"/>
      <c r="B86" s="1" t="s">
        <v>255</v>
      </c>
      <c r="C86" s="2" t="s">
        <v>141</v>
      </c>
      <c r="D86" s="2" t="s">
        <v>140</v>
      </c>
      <c r="E86" s="2" t="s">
        <v>140</v>
      </c>
      <c r="F86" s="2" t="s">
        <v>140</v>
      </c>
      <c r="G86" s="2" t="s">
        <v>140</v>
      </c>
      <c r="H86" s="36" t="s">
        <v>154</v>
      </c>
      <c r="I86" s="2" t="s">
        <v>490</v>
      </c>
      <c r="J86" s="41" t="s">
        <v>144</v>
      </c>
      <c r="K86" s="6" t="s">
        <v>140</v>
      </c>
      <c r="L86" s="6" t="s">
        <v>140</v>
      </c>
      <c r="M86" s="39">
        <f>SUM(M87:M90)</f>
        <v>0</v>
      </c>
      <c r="N86" s="39">
        <f>SUM(N87:N90)</f>
        <v>0</v>
      </c>
      <c r="O86" s="39">
        <f>SUM(O87:O90)</f>
        <v>0</v>
      </c>
      <c r="P86" s="39">
        <f>SUM(P87:P90)</f>
        <v>0</v>
      </c>
      <c r="Q86" s="39"/>
      <c r="R86" s="39">
        <f>SUM(R87:R89)</f>
        <v>9421</v>
      </c>
      <c r="S86" s="39">
        <f>SUM(S87:S89)</f>
        <v>0</v>
      </c>
      <c r="T86" s="39">
        <f>SUM(T87:T89)</f>
        <v>0</v>
      </c>
      <c r="U86" s="8">
        <f>SUM(P86:T86)</f>
        <v>9421</v>
      </c>
    </row>
    <row r="87" spans="1:21" x14ac:dyDescent="0.2">
      <c r="A87" s="6"/>
      <c r="B87" s="1" t="s">
        <v>146</v>
      </c>
      <c r="C87" s="2" t="s">
        <v>141</v>
      </c>
      <c r="D87" s="2" t="s">
        <v>140</v>
      </c>
      <c r="E87" s="2" t="s">
        <v>140</v>
      </c>
      <c r="F87" s="2" t="s">
        <v>140</v>
      </c>
      <c r="G87" s="2" t="s">
        <v>140</v>
      </c>
      <c r="H87" s="41" t="s">
        <v>154</v>
      </c>
      <c r="I87" s="2" t="s">
        <v>490</v>
      </c>
      <c r="J87" s="2">
        <v>244</v>
      </c>
      <c r="K87" s="6"/>
      <c r="L87" s="6"/>
      <c r="M87" s="2"/>
      <c r="N87" s="2"/>
      <c r="O87" s="2"/>
      <c r="P87" s="2"/>
      <c r="Q87" s="2"/>
      <c r="R87" s="10">
        <v>3350</v>
      </c>
      <c r="S87" s="11">
        <v>0</v>
      </c>
      <c r="T87" s="11">
        <v>0</v>
      </c>
      <c r="U87" s="8">
        <f>SUM(M87:T87)</f>
        <v>3350</v>
      </c>
    </row>
    <row r="88" spans="1:21" x14ac:dyDescent="0.2">
      <c r="A88" s="6"/>
      <c r="B88" s="1" t="s">
        <v>146</v>
      </c>
      <c r="C88" s="2" t="s">
        <v>141</v>
      </c>
      <c r="D88" s="2" t="s">
        <v>140</v>
      </c>
      <c r="E88" s="2" t="s">
        <v>140</v>
      </c>
      <c r="F88" s="2" t="s">
        <v>140</v>
      </c>
      <c r="G88" s="2" t="s">
        <v>140</v>
      </c>
      <c r="H88" s="41" t="s">
        <v>154</v>
      </c>
      <c r="I88" s="2" t="s">
        <v>490</v>
      </c>
      <c r="J88" s="2">
        <v>612</v>
      </c>
      <c r="K88" s="6"/>
      <c r="L88" s="6"/>
      <c r="M88" s="2"/>
      <c r="N88" s="2"/>
      <c r="O88" s="2"/>
      <c r="P88" s="2"/>
      <c r="Q88" s="2"/>
      <c r="R88" s="10">
        <v>1163</v>
      </c>
      <c r="S88" s="11">
        <v>0</v>
      </c>
      <c r="T88" s="11">
        <v>0</v>
      </c>
      <c r="U88" s="8">
        <f>SUM(M88:T88)</f>
        <v>1163</v>
      </c>
    </row>
    <row r="89" spans="1:21" x14ac:dyDescent="0.2">
      <c r="A89" s="6"/>
      <c r="B89" s="1" t="s">
        <v>146</v>
      </c>
      <c r="C89" s="2" t="s">
        <v>141</v>
      </c>
      <c r="D89" s="2" t="s">
        <v>140</v>
      </c>
      <c r="E89" s="2" t="s">
        <v>140</v>
      </c>
      <c r="F89" s="2" t="s">
        <v>140</v>
      </c>
      <c r="G89" s="2" t="s">
        <v>140</v>
      </c>
      <c r="H89" s="41" t="s">
        <v>154</v>
      </c>
      <c r="I89" s="2" t="s">
        <v>490</v>
      </c>
      <c r="J89" s="2">
        <v>632</v>
      </c>
      <c r="K89" s="6"/>
      <c r="L89" s="6"/>
      <c r="M89" s="2"/>
      <c r="N89" s="2"/>
      <c r="O89" s="2"/>
      <c r="P89" s="2"/>
      <c r="Q89" s="2"/>
      <c r="R89" s="10">
        <v>4908</v>
      </c>
      <c r="S89" s="11">
        <v>0</v>
      </c>
      <c r="T89" s="11">
        <v>0</v>
      </c>
      <c r="U89" s="8">
        <f>SUM(M89:T89)</f>
        <v>4908</v>
      </c>
    </row>
    <row r="90" spans="1:21" ht="48" x14ac:dyDescent="0.2">
      <c r="A90" s="6" t="s">
        <v>495</v>
      </c>
      <c r="B90" s="5" t="s">
        <v>511</v>
      </c>
      <c r="C90" s="2" t="s">
        <v>157</v>
      </c>
      <c r="D90" s="2" t="s">
        <v>140</v>
      </c>
      <c r="E90" s="40" t="s">
        <v>180</v>
      </c>
      <c r="F90" s="2" t="s">
        <v>140</v>
      </c>
      <c r="G90" s="40" t="s">
        <v>156</v>
      </c>
      <c r="H90" s="2" t="s">
        <v>140</v>
      </c>
      <c r="I90" s="2" t="s">
        <v>140</v>
      </c>
      <c r="J90" s="2" t="s">
        <v>140</v>
      </c>
      <c r="K90" s="2" t="s">
        <v>140</v>
      </c>
      <c r="L90" s="2" t="s">
        <v>140</v>
      </c>
      <c r="M90" s="2" t="s">
        <v>140</v>
      </c>
      <c r="N90" s="2" t="s">
        <v>140</v>
      </c>
      <c r="O90" s="2" t="s">
        <v>140</v>
      </c>
      <c r="P90" s="2" t="s">
        <v>140</v>
      </c>
      <c r="Q90" s="2" t="s">
        <v>140</v>
      </c>
      <c r="R90" s="2">
        <v>28</v>
      </c>
      <c r="S90" s="2">
        <v>28</v>
      </c>
      <c r="T90" s="2">
        <v>28</v>
      </c>
      <c r="U90" s="3" t="s">
        <v>140</v>
      </c>
    </row>
    <row r="91" spans="1:21" ht="38.25" x14ac:dyDescent="0.2">
      <c r="A91" s="83">
        <v>2</v>
      </c>
      <c r="B91" s="1" t="s">
        <v>414</v>
      </c>
      <c r="C91" s="2" t="s">
        <v>140</v>
      </c>
      <c r="D91" s="2" t="s">
        <v>140</v>
      </c>
      <c r="E91" s="2" t="s">
        <v>140</v>
      </c>
      <c r="F91" s="2" t="s">
        <v>140</v>
      </c>
      <c r="G91" s="2" t="s">
        <v>140</v>
      </c>
      <c r="H91" s="2" t="s">
        <v>140</v>
      </c>
      <c r="I91" s="2" t="s">
        <v>140</v>
      </c>
      <c r="J91" s="2" t="s">
        <v>140</v>
      </c>
      <c r="K91" s="6" t="s">
        <v>140</v>
      </c>
      <c r="L91" s="6" t="s">
        <v>140</v>
      </c>
      <c r="M91" s="2" t="s">
        <v>140</v>
      </c>
      <c r="N91" s="2" t="s">
        <v>140</v>
      </c>
      <c r="O91" s="2" t="s">
        <v>140</v>
      </c>
      <c r="P91" s="2" t="s">
        <v>140</v>
      </c>
      <c r="Q91" s="2" t="s">
        <v>140</v>
      </c>
      <c r="R91" s="2" t="s">
        <v>140</v>
      </c>
      <c r="S91" s="2" t="s">
        <v>140</v>
      </c>
      <c r="T91" s="2" t="s">
        <v>140</v>
      </c>
      <c r="U91" s="3" t="s">
        <v>140</v>
      </c>
    </row>
    <row r="92" spans="1:21" s="51" customFormat="1" x14ac:dyDescent="0.2">
      <c r="A92" s="83"/>
      <c r="B92" s="75" t="s">
        <v>503</v>
      </c>
      <c r="C92" s="2" t="s">
        <v>140</v>
      </c>
      <c r="D92" s="76">
        <v>1</v>
      </c>
      <c r="E92" s="2" t="s">
        <v>140</v>
      </c>
      <c r="F92" s="2" t="s">
        <v>140</v>
      </c>
      <c r="G92" s="2" t="s">
        <v>140</v>
      </c>
      <c r="H92" s="2" t="s">
        <v>140</v>
      </c>
      <c r="I92" s="2" t="s">
        <v>140</v>
      </c>
      <c r="J92" s="2" t="s">
        <v>140</v>
      </c>
      <c r="K92" s="2" t="s">
        <v>140</v>
      </c>
      <c r="L92" s="2" t="s">
        <v>140</v>
      </c>
      <c r="M92" s="2" t="s">
        <v>140</v>
      </c>
      <c r="N92" s="2" t="s">
        <v>140</v>
      </c>
      <c r="O92" s="2" t="s">
        <v>140</v>
      </c>
      <c r="P92" s="2" t="s">
        <v>140</v>
      </c>
      <c r="Q92" s="2" t="s">
        <v>140</v>
      </c>
      <c r="R92" s="2" t="s">
        <v>140</v>
      </c>
      <c r="S92" s="2" t="s">
        <v>140</v>
      </c>
      <c r="T92" s="2" t="s">
        <v>140</v>
      </c>
      <c r="U92" s="2" t="s">
        <v>140</v>
      </c>
    </row>
    <row r="93" spans="1:21" x14ac:dyDescent="0.2">
      <c r="A93" s="83"/>
      <c r="B93" s="1" t="s">
        <v>255</v>
      </c>
      <c r="C93" s="2" t="s">
        <v>141</v>
      </c>
      <c r="D93" s="2" t="s">
        <v>140</v>
      </c>
      <c r="E93" s="2" t="s">
        <v>140</v>
      </c>
      <c r="F93" s="2" t="s">
        <v>140</v>
      </c>
      <c r="G93" s="2" t="s">
        <v>140</v>
      </c>
      <c r="H93" s="2" t="s">
        <v>160</v>
      </c>
      <c r="I93" s="2" t="s">
        <v>140</v>
      </c>
      <c r="J93" s="2" t="s">
        <v>140</v>
      </c>
      <c r="K93" s="6" t="s">
        <v>140</v>
      </c>
      <c r="L93" s="6" t="s">
        <v>140</v>
      </c>
      <c r="M93" s="37">
        <f>SUM(M95:M98)</f>
        <v>359856.7</v>
      </c>
      <c r="N93" s="37">
        <f t="shared" ref="N93:T93" si="5">SUM(N95:N98)</f>
        <v>320181.67300000001</v>
      </c>
      <c r="O93" s="37">
        <f t="shared" si="5"/>
        <v>270981.46900000004</v>
      </c>
      <c r="P93" s="37">
        <f t="shared" si="5"/>
        <v>299548.37300000002</v>
      </c>
      <c r="Q93" s="37">
        <f t="shared" si="5"/>
        <v>339249</v>
      </c>
      <c r="R93" s="37">
        <f t="shared" si="5"/>
        <v>350765.20000000007</v>
      </c>
      <c r="S93" s="37">
        <f t="shared" si="5"/>
        <v>180186.69999999998</v>
      </c>
      <c r="T93" s="37">
        <f t="shared" si="5"/>
        <v>206240.2</v>
      </c>
      <c r="U93" s="8">
        <f>SUM(M93:T93)</f>
        <v>2327009.3150000004</v>
      </c>
    </row>
    <row r="94" spans="1:21" x14ac:dyDescent="0.2">
      <c r="A94" s="83"/>
      <c r="B94" s="1" t="s">
        <v>145</v>
      </c>
      <c r="C94" s="2" t="s">
        <v>140</v>
      </c>
      <c r="D94" s="2" t="s">
        <v>140</v>
      </c>
      <c r="E94" s="2" t="s">
        <v>140</v>
      </c>
      <c r="F94" s="2" t="s">
        <v>140</v>
      </c>
      <c r="G94" s="2" t="s">
        <v>140</v>
      </c>
      <c r="H94" s="2" t="s">
        <v>140</v>
      </c>
      <c r="I94" s="2" t="s">
        <v>140</v>
      </c>
      <c r="J94" s="2" t="s">
        <v>140</v>
      </c>
      <c r="K94" s="6" t="s">
        <v>140</v>
      </c>
      <c r="L94" s="6" t="s">
        <v>140</v>
      </c>
      <c r="M94" s="2" t="s">
        <v>140</v>
      </c>
      <c r="N94" s="2" t="s">
        <v>140</v>
      </c>
      <c r="O94" s="2" t="s">
        <v>140</v>
      </c>
      <c r="P94" s="2" t="s">
        <v>140</v>
      </c>
      <c r="Q94" s="2" t="s">
        <v>140</v>
      </c>
      <c r="R94" s="2" t="s">
        <v>140</v>
      </c>
      <c r="S94" s="2" t="s">
        <v>140</v>
      </c>
      <c r="T94" s="2" t="s">
        <v>140</v>
      </c>
      <c r="U94" s="3" t="s">
        <v>140</v>
      </c>
    </row>
    <row r="95" spans="1:21" x14ac:dyDescent="0.2">
      <c r="A95" s="83"/>
      <c r="B95" s="1" t="s">
        <v>146</v>
      </c>
      <c r="C95" s="2" t="s">
        <v>141</v>
      </c>
      <c r="D95" s="2" t="s">
        <v>140</v>
      </c>
      <c r="E95" s="2" t="s">
        <v>140</v>
      </c>
      <c r="F95" s="2" t="s">
        <v>140</v>
      </c>
      <c r="G95" s="2" t="s">
        <v>140</v>
      </c>
      <c r="H95" s="2" t="s">
        <v>160</v>
      </c>
      <c r="I95" s="2" t="s">
        <v>140</v>
      </c>
      <c r="J95" s="2" t="s">
        <v>140</v>
      </c>
      <c r="K95" s="6" t="s">
        <v>140</v>
      </c>
      <c r="L95" s="6" t="s">
        <v>140</v>
      </c>
      <c r="M95" s="37">
        <f>M106+M132+M133+M134+M135+M136+M142</f>
        <v>352375.8</v>
      </c>
      <c r="N95" s="37">
        <f>N106+N132+N133+N134+N135+N136+N142</f>
        <v>313483.23</v>
      </c>
      <c r="O95" s="37">
        <f>O106+O132+O133+O134+O135+O136+O142</f>
        <v>264841.06900000002</v>
      </c>
      <c r="P95" s="37">
        <f>P106+P132+P133+P134+P135+P136+P142</f>
        <v>299548.37300000002</v>
      </c>
      <c r="Q95" s="37">
        <f>Q106+Q132+Q133+Q134+Q135+Q136+Q142</f>
        <v>339249</v>
      </c>
      <c r="R95" s="37">
        <f>R106+R132+R133+R134+R135+R136+R142+R194+R195+R196+R197+R198+R200</f>
        <v>349207.80000000005</v>
      </c>
      <c r="S95" s="37">
        <f>S106+S132+S133+S134+S135+S136+S142+S194+S195+S196+S197+S198+S200</f>
        <v>180186.69999999998</v>
      </c>
      <c r="T95" s="37">
        <f>T106+T132+T133+T134+T135+T136+T142+T194+T195+T196+T197+T198+T200</f>
        <v>206240.2</v>
      </c>
      <c r="U95" s="8">
        <f>SUM(M95:T95)</f>
        <v>2305132.1720000003</v>
      </c>
    </row>
    <row r="96" spans="1:21" x14ac:dyDescent="0.2">
      <c r="A96" s="83"/>
      <c r="B96" s="1" t="s">
        <v>147</v>
      </c>
      <c r="C96" s="2" t="s">
        <v>141</v>
      </c>
      <c r="D96" s="2" t="s">
        <v>140</v>
      </c>
      <c r="E96" s="2" t="s">
        <v>140</v>
      </c>
      <c r="F96" s="2" t="s">
        <v>140</v>
      </c>
      <c r="G96" s="2" t="s">
        <v>140</v>
      </c>
      <c r="H96" s="2" t="s">
        <v>160</v>
      </c>
      <c r="I96" s="2" t="s">
        <v>140</v>
      </c>
      <c r="J96" s="2" t="s">
        <v>140</v>
      </c>
      <c r="K96" s="6" t="s">
        <v>140</v>
      </c>
      <c r="L96" s="6" t="s">
        <v>140</v>
      </c>
      <c r="M96" s="39">
        <f>M143</f>
        <v>7480.9</v>
      </c>
      <c r="N96" s="39">
        <f>N143</f>
        <v>6698.4430000000002</v>
      </c>
      <c r="O96" s="39">
        <f>O143</f>
        <v>6140.4</v>
      </c>
      <c r="P96" s="39">
        <f>P143</f>
        <v>0</v>
      </c>
      <c r="Q96" s="39">
        <f>Q143</f>
        <v>0</v>
      </c>
      <c r="R96" s="39">
        <f>R201+R199</f>
        <v>1557.4</v>
      </c>
      <c r="S96" s="39">
        <f>S201+S199</f>
        <v>0</v>
      </c>
      <c r="T96" s="39">
        <f>T201+T199</f>
        <v>0</v>
      </c>
      <c r="U96" s="8">
        <f>SUM(M96:T96)</f>
        <v>21877.143000000004</v>
      </c>
    </row>
    <row r="97" spans="1:21" x14ac:dyDescent="0.2">
      <c r="A97" s="83"/>
      <c r="B97" s="1" t="s">
        <v>149</v>
      </c>
      <c r="C97" s="2" t="s">
        <v>141</v>
      </c>
      <c r="D97" s="2" t="s">
        <v>140</v>
      </c>
      <c r="E97" s="2" t="s">
        <v>140</v>
      </c>
      <c r="F97" s="2" t="s">
        <v>140</v>
      </c>
      <c r="G97" s="2" t="s">
        <v>140</v>
      </c>
      <c r="H97" s="2" t="s">
        <v>160</v>
      </c>
      <c r="I97" s="2" t="s">
        <v>140</v>
      </c>
      <c r="J97" s="2" t="s">
        <v>140</v>
      </c>
      <c r="K97" s="6" t="s">
        <v>140</v>
      </c>
      <c r="L97" s="6" t="s">
        <v>140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  <c r="T97" s="39">
        <v>0</v>
      </c>
      <c r="U97" s="17">
        <f>SUM(M97:T97)</f>
        <v>0</v>
      </c>
    </row>
    <row r="98" spans="1:21" x14ac:dyDescent="0.2">
      <c r="A98" s="83"/>
      <c r="B98" s="1" t="s">
        <v>150</v>
      </c>
      <c r="C98" s="2" t="s">
        <v>141</v>
      </c>
      <c r="D98" s="2" t="s">
        <v>140</v>
      </c>
      <c r="E98" s="2" t="s">
        <v>140</v>
      </c>
      <c r="F98" s="2" t="s">
        <v>140</v>
      </c>
      <c r="G98" s="2" t="s">
        <v>140</v>
      </c>
      <c r="H98" s="2" t="s">
        <v>160</v>
      </c>
      <c r="I98" s="2" t="s">
        <v>140</v>
      </c>
      <c r="J98" s="2" t="s">
        <v>140</v>
      </c>
      <c r="K98" s="6" t="s">
        <v>140</v>
      </c>
      <c r="L98" s="6" t="s">
        <v>140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U98" s="17">
        <f>SUM(M98:T98)</f>
        <v>0</v>
      </c>
    </row>
    <row r="99" spans="1:21" ht="51.75" customHeight="1" x14ac:dyDescent="0.2">
      <c r="A99" s="6" t="s">
        <v>161</v>
      </c>
      <c r="B99" s="5" t="s">
        <v>510</v>
      </c>
      <c r="C99" s="2" t="s">
        <v>158</v>
      </c>
      <c r="D99" s="2" t="s">
        <v>140</v>
      </c>
      <c r="E99" s="40" t="s">
        <v>195</v>
      </c>
      <c r="F99" s="2" t="s">
        <v>140</v>
      </c>
      <c r="G99" s="2" t="s">
        <v>140</v>
      </c>
      <c r="H99" s="2" t="s">
        <v>140</v>
      </c>
      <c r="I99" s="2" t="s">
        <v>140</v>
      </c>
      <c r="J99" s="2" t="s">
        <v>140</v>
      </c>
      <c r="K99" s="6" t="s">
        <v>140</v>
      </c>
      <c r="L99" s="6" t="s">
        <v>140</v>
      </c>
      <c r="M99" s="2">
        <v>30</v>
      </c>
      <c r="N99" s="2">
        <v>30</v>
      </c>
      <c r="O99" s="2">
        <v>24</v>
      </c>
      <c r="P99" s="2">
        <v>23</v>
      </c>
      <c r="Q99" s="2">
        <v>25</v>
      </c>
      <c r="R99" s="2">
        <v>25</v>
      </c>
      <c r="S99" s="2">
        <v>25</v>
      </c>
      <c r="T99" s="2">
        <v>25</v>
      </c>
      <c r="U99" s="3" t="s">
        <v>140</v>
      </c>
    </row>
    <row r="100" spans="1:21" ht="161.25" customHeight="1" x14ac:dyDescent="0.2">
      <c r="A100" s="6" t="s">
        <v>162</v>
      </c>
      <c r="B100" s="5" t="s">
        <v>415</v>
      </c>
      <c r="C100" s="2" t="s">
        <v>152</v>
      </c>
      <c r="D100" s="2" t="s">
        <v>140</v>
      </c>
      <c r="E100" s="40" t="s">
        <v>502</v>
      </c>
      <c r="F100" s="2" t="s">
        <v>140</v>
      </c>
      <c r="G100" s="2" t="s">
        <v>140</v>
      </c>
      <c r="H100" s="2" t="s">
        <v>140</v>
      </c>
      <c r="I100" s="2" t="s">
        <v>140</v>
      </c>
      <c r="J100" s="2" t="s">
        <v>140</v>
      </c>
      <c r="K100" s="6" t="s">
        <v>140</v>
      </c>
      <c r="L100" s="6" t="s">
        <v>140</v>
      </c>
      <c r="M100" s="2">
        <v>100</v>
      </c>
      <c r="N100" s="2">
        <v>100</v>
      </c>
      <c r="O100" s="2">
        <v>80</v>
      </c>
      <c r="P100" s="2">
        <v>81</v>
      </c>
      <c r="Q100" s="2">
        <v>82</v>
      </c>
      <c r="R100" s="2">
        <v>83</v>
      </c>
      <c r="S100" s="2">
        <v>85</v>
      </c>
      <c r="T100" s="2">
        <v>85</v>
      </c>
      <c r="U100" s="3" t="s">
        <v>140</v>
      </c>
    </row>
    <row r="101" spans="1:21" ht="132" x14ac:dyDescent="0.2">
      <c r="A101" s="6" t="s">
        <v>238</v>
      </c>
      <c r="B101" s="5" t="s">
        <v>416</v>
      </c>
      <c r="C101" s="2" t="s">
        <v>152</v>
      </c>
      <c r="D101" s="2" t="s">
        <v>140</v>
      </c>
      <c r="E101" s="40" t="s">
        <v>241</v>
      </c>
      <c r="F101" s="2" t="s">
        <v>140</v>
      </c>
      <c r="G101" s="2" t="s">
        <v>140</v>
      </c>
      <c r="H101" s="2" t="s">
        <v>140</v>
      </c>
      <c r="I101" s="2" t="s">
        <v>140</v>
      </c>
      <c r="J101" s="2" t="s">
        <v>140</v>
      </c>
      <c r="K101" s="6" t="s">
        <v>140</v>
      </c>
      <c r="L101" s="6" t="s">
        <v>140</v>
      </c>
      <c r="M101" s="2" t="s">
        <v>140</v>
      </c>
      <c r="N101" s="2" t="s">
        <v>140</v>
      </c>
      <c r="O101" s="2">
        <v>16</v>
      </c>
      <c r="P101" s="2">
        <v>17</v>
      </c>
      <c r="Q101" s="2">
        <v>18</v>
      </c>
      <c r="R101" s="2">
        <v>19</v>
      </c>
      <c r="S101" s="2">
        <v>19.5</v>
      </c>
      <c r="T101" s="2">
        <v>19.5</v>
      </c>
      <c r="U101" s="3" t="s">
        <v>140</v>
      </c>
    </row>
    <row r="102" spans="1:21" ht="48" x14ac:dyDescent="0.2">
      <c r="A102" s="6" t="s">
        <v>240</v>
      </c>
      <c r="B102" s="5" t="s">
        <v>417</v>
      </c>
      <c r="C102" s="2" t="s">
        <v>158</v>
      </c>
      <c r="D102" s="2" t="s">
        <v>140</v>
      </c>
      <c r="E102" s="40" t="s">
        <v>245</v>
      </c>
      <c r="F102" s="2" t="s">
        <v>140</v>
      </c>
      <c r="G102" s="2" t="s">
        <v>140</v>
      </c>
      <c r="H102" s="2" t="s">
        <v>140</v>
      </c>
      <c r="I102" s="2" t="s">
        <v>140</v>
      </c>
      <c r="J102" s="2" t="s">
        <v>140</v>
      </c>
      <c r="K102" s="6" t="s">
        <v>140</v>
      </c>
      <c r="L102" s="6" t="s">
        <v>140</v>
      </c>
      <c r="M102" s="2" t="s">
        <v>140</v>
      </c>
      <c r="N102" s="2" t="s">
        <v>140</v>
      </c>
      <c r="O102" s="2">
        <v>500</v>
      </c>
      <c r="P102" s="2">
        <v>505</v>
      </c>
      <c r="Q102" s="2">
        <v>510</v>
      </c>
      <c r="R102" s="2">
        <v>515</v>
      </c>
      <c r="S102" s="2">
        <v>517</v>
      </c>
      <c r="T102" s="2">
        <v>517</v>
      </c>
      <c r="U102" s="3" t="s">
        <v>140</v>
      </c>
    </row>
    <row r="103" spans="1:21" ht="297.75" customHeight="1" x14ac:dyDescent="0.2">
      <c r="A103" s="6" t="s">
        <v>297</v>
      </c>
      <c r="B103" s="5" t="s">
        <v>418</v>
      </c>
      <c r="C103" s="2" t="s">
        <v>152</v>
      </c>
      <c r="D103" s="2" t="s">
        <v>140</v>
      </c>
      <c r="E103" s="40" t="s">
        <v>269</v>
      </c>
      <c r="F103" s="2" t="s">
        <v>140</v>
      </c>
      <c r="G103" s="2" t="s">
        <v>140</v>
      </c>
      <c r="H103" s="2" t="s">
        <v>140</v>
      </c>
      <c r="I103" s="2" t="s">
        <v>140</v>
      </c>
      <c r="J103" s="2" t="s">
        <v>140</v>
      </c>
      <c r="K103" s="6" t="s">
        <v>140</v>
      </c>
      <c r="L103" s="6" t="s">
        <v>140</v>
      </c>
      <c r="M103" s="2" t="s">
        <v>140</v>
      </c>
      <c r="N103" s="2" t="s">
        <v>140</v>
      </c>
      <c r="O103" s="2">
        <v>47</v>
      </c>
      <c r="P103" s="2">
        <v>35</v>
      </c>
      <c r="Q103" s="2">
        <v>90</v>
      </c>
      <c r="R103" s="2">
        <v>95</v>
      </c>
      <c r="S103" s="2">
        <v>100</v>
      </c>
      <c r="T103" s="2">
        <v>100</v>
      </c>
      <c r="U103" s="3" t="s">
        <v>140</v>
      </c>
    </row>
    <row r="104" spans="1:21" ht="372" x14ac:dyDescent="0.2">
      <c r="A104" s="6" t="s">
        <v>247</v>
      </c>
      <c r="B104" s="5" t="s">
        <v>419</v>
      </c>
      <c r="C104" s="2" t="s">
        <v>152</v>
      </c>
      <c r="D104" s="2" t="s">
        <v>140</v>
      </c>
      <c r="E104" s="40" t="s">
        <v>270</v>
      </c>
      <c r="F104" s="2" t="s">
        <v>140</v>
      </c>
      <c r="G104" s="2" t="s">
        <v>140</v>
      </c>
      <c r="H104" s="2" t="s">
        <v>140</v>
      </c>
      <c r="I104" s="2" t="s">
        <v>140</v>
      </c>
      <c r="J104" s="2" t="s">
        <v>140</v>
      </c>
      <c r="K104" s="6" t="s">
        <v>140</v>
      </c>
      <c r="L104" s="6" t="s">
        <v>140</v>
      </c>
      <c r="M104" s="2" t="s">
        <v>140</v>
      </c>
      <c r="N104" s="2" t="s">
        <v>140</v>
      </c>
      <c r="O104" s="2">
        <v>33.9</v>
      </c>
      <c r="P104" s="2">
        <v>23</v>
      </c>
      <c r="Q104" s="11">
        <v>37</v>
      </c>
      <c r="R104" s="2">
        <v>37.5</v>
      </c>
      <c r="S104" s="11">
        <v>38</v>
      </c>
      <c r="T104" s="11">
        <v>38</v>
      </c>
      <c r="U104" s="3" t="s">
        <v>140</v>
      </c>
    </row>
    <row r="105" spans="1:21" ht="48" x14ac:dyDescent="0.2">
      <c r="A105" s="83" t="s">
        <v>199</v>
      </c>
      <c r="B105" s="75" t="s">
        <v>504</v>
      </c>
      <c r="C105" s="2" t="s">
        <v>140</v>
      </c>
      <c r="D105" s="2">
        <v>0.3</v>
      </c>
      <c r="E105" s="2" t="s">
        <v>140</v>
      </c>
      <c r="F105" s="21" t="s">
        <v>304</v>
      </c>
      <c r="G105" s="40" t="s">
        <v>156</v>
      </c>
      <c r="H105" s="2" t="s">
        <v>140</v>
      </c>
      <c r="I105" s="2" t="s">
        <v>140</v>
      </c>
      <c r="J105" s="2" t="s">
        <v>140</v>
      </c>
      <c r="K105" s="6" t="s">
        <v>140</v>
      </c>
      <c r="L105" s="6" t="s">
        <v>140</v>
      </c>
      <c r="M105" s="2" t="s">
        <v>140</v>
      </c>
      <c r="N105" s="2" t="s">
        <v>140</v>
      </c>
      <c r="O105" s="2" t="s">
        <v>140</v>
      </c>
      <c r="P105" s="2" t="s">
        <v>140</v>
      </c>
      <c r="Q105" s="2" t="s">
        <v>140</v>
      </c>
      <c r="R105" s="2" t="s">
        <v>140</v>
      </c>
      <c r="S105" s="2" t="s">
        <v>140</v>
      </c>
      <c r="T105" s="2" t="s">
        <v>140</v>
      </c>
      <c r="U105" s="3" t="s">
        <v>140</v>
      </c>
    </row>
    <row r="106" spans="1:21" x14ac:dyDescent="0.2">
      <c r="A106" s="83"/>
      <c r="B106" s="1" t="s">
        <v>256</v>
      </c>
      <c r="C106" s="2" t="s">
        <v>141</v>
      </c>
      <c r="D106" s="2" t="s">
        <v>140</v>
      </c>
      <c r="E106" s="2" t="s">
        <v>140</v>
      </c>
      <c r="F106" s="2" t="s">
        <v>140</v>
      </c>
      <c r="G106" s="2" t="s">
        <v>140</v>
      </c>
      <c r="H106" s="2" t="s">
        <v>160</v>
      </c>
      <c r="I106" s="2" t="s">
        <v>140</v>
      </c>
      <c r="J106" s="2" t="s">
        <v>140</v>
      </c>
      <c r="K106" s="6" t="s">
        <v>140</v>
      </c>
      <c r="L106" s="6" t="s">
        <v>140</v>
      </c>
      <c r="M106" s="10">
        <f>M109+M120+M116+M124+M125</f>
        <v>316401.10000000003</v>
      </c>
      <c r="N106" s="10">
        <f>N109+N120+N116+N124+N125+N121+N111</f>
        <v>283800.93</v>
      </c>
      <c r="O106" s="3">
        <f>O109+O120+O116+O124+O125+O114+O121</f>
        <v>248531.13900000002</v>
      </c>
      <c r="P106" s="3">
        <f>P110+P120+P116+P124+P125+P114+P121+P117+P115</f>
        <v>270361.96500000003</v>
      </c>
      <c r="Q106" s="3">
        <f>Q114+Q116+Q117+Q115+Q120+Q121+Q124+Q125</f>
        <v>309009.60000000003</v>
      </c>
      <c r="R106" s="3">
        <f>R114+R116+R117+R115+R120+R121+R124+R125</f>
        <v>316513.40000000002</v>
      </c>
      <c r="S106" s="3">
        <f>S114+S116+S117+S115+S120+S121+S124+S125</f>
        <v>173646.69999999998</v>
      </c>
      <c r="T106" s="3">
        <f>T114+T116+T117+T115+T120+T121+T124+T125</f>
        <v>200240.2</v>
      </c>
      <c r="U106" s="17">
        <f>SUM(M106:T106)</f>
        <v>2118505.034</v>
      </c>
    </row>
    <row r="107" spans="1:21" ht="38.25" x14ac:dyDescent="0.2">
      <c r="A107" s="6" t="s">
        <v>352</v>
      </c>
      <c r="B107" s="5" t="s">
        <v>420</v>
      </c>
      <c r="C107" s="2" t="s">
        <v>157</v>
      </c>
      <c r="D107" s="2" t="s">
        <v>159</v>
      </c>
      <c r="E107" s="40" t="s">
        <v>180</v>
      </c>
      <c r="F107" s="2" t="s">
        <v>140</v>
      </c>
      <c r="G107" s="2" t="s">
        <v>140</v>
      </c>
      <c r="H107" s="2" t="s">
        <v>160</v>
      </c>
      <c r="I107" s="2" t="s">
        <v>140</v>
      </c>
      <c r="J107" s="2" t="s">
        <v>140</v>
      </c>
      <c r="K107" s="6" t="s">
        <v>140</v>
      </c>
      <c r="L107" s="6" t="s">
        <v>140</v>
      </c>
      <c r="M107" s="4">
        <v>9</v>
      </c>
      <c r="N107" s="4">
        <v>9</v>
      </c>
      <c r="O107" s="4">
        <v>9</v>
      </c>
      <c r="P107" s="4">
        <v>9</v>
      </c>
      <c r="Q107" s="4">
        <v>9</v>
      </c>
      <c r="R107" s="4">
        <v>9</v>
      </c>
      <c r="S107" s="4">
        <v>9</v>
      </c>
      <c r="T107" s="4">
        <v>9</v>
      </c>
      <c r="U107" s="17" t="s">
        <v>140</v>
      </c>
    </row>
    <row r="108" spans="1:21" ht="48" x14ac:dyDescent="0.2">
      <c r="A108" s="83" t="s">
        <v>200</v>
      </c>
      <c r="B108" s="1" t="s">
        <v>421</v>
      </c>
      <c r="C108" s="2" t="s">
        <v>140</v>
      </c>
      <c r="D108" s="2" t="s">
        <v>159</v>
      </c>
      <c r="E108" s="2" t="s">
        <v>140</v>
      </c>
      <c r="F108" s="21" t="s">
        <v>304</v>
      </c>
      <c r="G108" s="40" t="s">
        <v>156</v>
      </c>
      <c r="H108" s="2" t="s">
        <v>140</v>
      </c>
      <c r="I108" s="2" t="s">
        <v>140</v>
      </c>
      <c r="J108" s="2" t="s">
        <v>140</v>
      </c>
      <c r="K108" s="6" t="s">
        <v>140</v>
      </c>
      <c r="L108" s="6" t="s">
        <v>140</v>
      </c>
      <c r="M108" s="2" t="s">
        <v>140</v>
      </c>
      <c r="N108" s="2" t="s">
        <v>140</v>
      </c>
      <c r="O108" s="2" t="s">
        <v>140</v>
      </c>
      <c r="P108" s="2" t="s">
        <v>140</v>
      </c>
      <c r="Q108" s="2" t="s">
        <v>140</v>
      </c>
      <c r="R108" s="2" t="s">
        <v>140</v>
      </c>
      <c r="S108" s="2" t="s">
        <v>140</v>
      </c>
      <c r="T108" s="2" t="s">
        <v>140</v>
      </c>
      <c r="U108" s="3" t="s">
        <v>140</v>
      </c>
    </row>
    <row r="109" spans="1:21" x14ac:dyDescent="0.2">
      <c r="A109" s="83"/>
      <c r="B109" s="87" t="s">
        <v>258</v>
      </c>
      <c r="C109" s="95" t="s">
        <v>141</v>
      </c>
      <c r="D109" s="95" t="s">
        <v>159</v>
      </c>
      <c r="E109" s="95" t="s">
        <v>159</v>
      </c>
      <c r="F109" s="95" t="s">
        <v>159</v>
      </c>
      <c r="G109" s="95" t="s">
        <v>159</v>
      </c>
      <c r="H109" s="41" t="s">
        <v>163</v>
      </c>
      <c r="I109" s="41" t="s">
        <v>181</v>
      </c>
      <c r="J109" s="41" t="s">
        <v>164</v>
      </c>
      <c r="K109" s="6" t="s">
        <v>140</v>
      </c>
      <c r="L109" s="6" t="s">
        <v>140</v>
      </c>
      <c r="M109" s="12">
        <v>191636.5</v>
      </c>
      <c r="N109" s="12">
        <v>164041.82999999999</v>
      </c>
      <c r="O109" s="12">
        <v>72497.039000000004</v>
      </c>
      <c r="P109" s="39">
        <v>0</v>
      </c>
      <c r="Q109" s="39">
        <v>0</v>
      </c>
      <c r="R109" s="39">
        <v>0</v>
      </c>
      <c r="S109" s="39">
        <v>0</v>
      </c>
      <c r="T109" s="39">
        <v>0</v>
      </c>
      <c r="U109" s="8">
        <f>SUM(M109:T109)</f>
        <v>428175.36899999995</v>
      </c>
    </row>
    <row r="110" spans="1:21" x14ac:dyDescent="0.2">
      <c r="A110" s="83"/>
      <c r="B110" s="87"/>
      <c r="C110" s="95"/>
      <c r="D110" s="95"/>
      <c r="E110" s="95"/>
      <c r="F110" s="95"/>
      <c r="G110" s="95"/>
      <c r="H110" s="41" t="s">
        <v>251</v>
      </c>
      <c r="I110" s="41" t="s">
        <v>181</v>
      </c>
      <c r="J110" s="41" t="s">
        <v>164</v>
      </c>
      <c r="K110" s="6" t="s">
        <v>140</v>
      </c>
      <c r="L110" s="6" t="s">
        <v>140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17">
        <f>SUM(M110:T110)</f>
        <v>0</v>
      </c>
    </row>
    <row r="111" spans="1:21" x14ac:dyDescent="0.2">
      <c r="A111" s="83"/>
      <c r="B111" s="87"/>
      <c r="C111" s="95"/>
      <c r="D111" s="95"/>
      <c r="E111" s="95"/>
      <c r="F111" s="95"/>
      <c r="G111" s="95"/>
      <c r="H111" s="41" t="s">
        <v>163</v>
      </c>
      <c r="I111" s="41" t="s">
        <v>181</v>
      </c>
      <c r="J111" s="41" t="s">
        <v>168</v>
      </c>
      <c r="K111" s="6" t="s">
        <v>140</v>
      </c>
      <c r="L111" s="6" t="s">
        <v>140</v>
      </c>
      <c r="M111" s="39">
        <v>0</v>
      </c>
      <c r="N111" s="39">
        <v>51.8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8">
        <f>SUM(M111:T111)</f>
        <v>51.8</v>
      </c>
    </row>
    <row r="112" spans="1:21" ht="48" x14ac:dyDescent="0.2">
      <c r="A112" s="6" t="s">
        <v>201</v>
      </c>
      <c r="B112" s="5" t="s">
        <v>422</v>
      </c>
      <c r="C112" s="2" t="s">
        <v>158</v>
      </c>
      <c r="D112" s="2" t="s">
        <v>140</v>
      </c>
      <c r="E112" s="40" t="s">
        <v>312</v>
      </c>
      <c r="F112" s="2" t="s">
        <v>140</v>
      </c>
      <c r="G112" s="2" t="s">
        <v>140</v>
      </c>
      <c r="H112" s="2" t="s">
        <v>140</v>
      </c>
      <c r="I112" s="2" t="s">
        <v>140</v>
      </c>
      <c r="J112" s="2" t="s">
        <v>140</v>
      </c>
      <c r="K112" s="6" t="s">
        <v>140</v>
      </c>
      <c r="L112" s="6" t="s">
        <v>140</v>
      </c>
      <c r="M112" s="12" t="s">
        <v>140</v>
      </c>
      <c r="N112" s="12" t="s">
        <v>140</v>
      </c>
      <c r="O112" s="12">
        <v>180</v>
      </c>
      <c r="P112" s="12">
        <v>180</v>
      </c>
      <c r="Q112" s="12" t="s">
        <v>140</v>
      </c>
      <c r="R112" s="12" t="s">
        <v>140</v>
      </c>
      <c r="S112" s="12" t="s">
        <v>140</v>
      </c>
      <c r="T112" s="12" t="s">
        <v>140</v>
      </c>
      <c r="U112" s="3" t="s">
        <v>140</v>
      </c>
    </row>
    <row r="113" spans="1:21" ht="63.75" x14ac:dyDescent="0.2">
      <c r="A113" s="83" t="s">
        <v>202</v>
      </c>
      <c r="B113" s="1" t="s">
        <v>423</v>
      </c>
      <c r="C113" s="2" t="s">
        <v>140</v>
      </c>
      <c r="D113" s="2" t="s">
        <v>159</v>
      </c>
      <c r="E113" s="2" t="s">
        <v>140</v>
      </c>
      <c r="F113" s="21" t="s">
        <v>304</v>
      </c>
      <c r="G113" s="40" t="s">
        <v>156</v>
      </c>
      <c r="H113" s="2" t="s">
        <v>140</v>
      </c>
      <c r="I113" s="2" t="s">
        <v>140</v>
      </c>
      <c r="J113" s="2" t="s">
        <v>140</v>
      </c>
      <c r="K113" s="6" t="s">
        <v>140</v>
      </c>
      <c r="L113" s="6" t="s">
        <v>140</v>
      </c>
      <c r="M113" s="12" t="s">
        <v>140</v>
      </c>
      <c r="N113" s="12" t="s">
        <v>140</v>
      </c>
      <c r="O113" s="12" t="s">
        <v>140</v>
      </c>
      <c r="P113" s="12" t="s">
        <v>140</v>
      </c>
      <c r="Q113" s="12" t="s">
        <v>140</v>
      </c>
      <c r="R113" s="12" t="s">
        <v>140</v>
      </c>
      <c r="S113" s="12" t="s">
        <v>140</v>
      </c>
      <c r="T113" s="12" t="s">
        <v>140</v>
      </c>
      <c r="U113" s="3" t="s">
        <v>140</v>
      </c>
    </row>
    <row r="114" spans="1:21" x14ac:dyDescent="0.2">
      <c r="A114" s="83"/>
      <c r="B114" s="1" t="s">
        <v>256</v>
      </c>
      <c r="C114" s="2" t="s">
        <v>141</v>
      </c>
      <c r="D114" s="2" t="s">
        <v>159</v>
      </c>
      <c r="E114" s="2" t="s">
        <v>140</v>
      </c>
      <c r="F114" s="2" t="s">
        <v>140</v>
      </c>
      <c r="G114" s="2" t="s">
        <v>140</v>
      </c>
      <c r="H114" s="41" t="s">
        <v>165</v>
      </c>
      <c r="I114" s="41" t="s">
        <v>182</v>
      </c>
      <c r="J114" s="41" t="s">
        <v>164</v>
      </c>
      <c r="K114" s="6" t="s">
        <v>140</v>
      </c>
      <c r="L114" s="6" t="s">
        <v>140</v>
      </c>
      <c r="M114" s="13">
        <v>0</v>
      </c>
      <c r="N114" s="13">
        <v>0</v>
      </c>
      <c r="O114" s="12">
        <v>77250.7</v>
      </c>
      <c r="P114" s="12">
        <v>162901.38500000001</v>
      </c>
      <c r="Q114" s="12">
        <v>237649.16</v>
      </c>
      <c r="R114" s="12">
        <v>258166.3</v>
      </c>
      <c r="S114" s="12">
        <v>137930.29999999999</v>
      </c>
      <c r="T114" s="12">
        <v>163766.6</v>
      </c>
      <c r="U114" s="8">
        <f>SUM(M114:T114)</f>
        <v>1037664.4449999999</v>
      </c>
    </row>
    <row r="115" spans="1:21" x14ac:dyDescent="0.2">
      <c r="A115" s="83"/>
      <c r="B115" s="1" t="s">
        <v>256</v>
      </c>
      <c r="C115" s="2" t="s">
        <v>141</v>
      </c>
      <c r="D115" s="2"/>
      <c r="E115" s="2" t="s">
        <v>140</v>
      </c>
      <c r="F115" s="2" t="s">
        <v>140</v>
      </c>
      <c r="G115" s="2" t="s">
        <v>140</v>
      </c>
      <c r="H115" s="41" t="s">
        <v>165</v>
      </c>
      <c r="I115" s="41" t="s">
        <v>182</v>
      </c>
      <c r="J115" s="41" t="s">
        <v>168</v>
      </c>
      <c r="K115" s="6" t="s">
        <v>140</v>
      </c>
      <c r="L115" s="6" t="s">
        <v>140</v>
      </c>
      <c r="M115" s="13">
        <v>0</v>
      </c>
      <c r="N115" s="13">
        <v>0</v>
      </c>
      <c r="O115" s="13">
        <v>0</v>
      </c>
      <c r="P115" s="12">
        <v>5703.68</v>
      </c>
      <c r="Q115" s="12">
        <v>3406.94</v>
      </c>
      <c r="R115" s="13">
        <v>150</v>
      </c>
      <c r="S115" s="13">
        <v>0</v>
      </c>
      <c r="T115" s="13">
        <v>0</v>
      </c>
      <c r="U115" s="8">
        <f>SUM(M115:T115)</f>
        <v>9260.6200000000008</v>
      </c>
    </row>
    <row r="116" spans="1:21" x14ac:dyDescent="0.2">
      <c r="A116" s="83"/>
      <c r="B116" s="1" t="s">
        <v>256</v>
      </c>
      <c r="C116" s="2" t="s">
        <v>141</v>
      </c>
      <c r="D116" s="2" t="s">
        <v>159</v>
      </c>
      <c r="E116" s="2" t="s">
        <v>140</v>
      </c>
      <c r="F116" s="2" t="s">
        <v>140</v>
      </c>
      <c r="G116" s="2" t="s">
        <v>140</v>
      </c>
      <c r="H116" s="41" t="s">
        <v>165</v>
      </c>
      <c r="I116" s="41" t="s">
        <v>182</v>
      </c>
      <c r="J116" s="41" t="s">
        <v>166</v>
      </c>
      <c r="K116" s="6" t="s">
        <v>140</v>
      </c>
      <c r="L116" s="6" t="s">
        <v>140</v>
      </c>
      <c r="M116" s="12">
        <v>43638.7</v>
      </c>
      <c r="N116" s="12">
        <v>39514.800000000003</v>
      </c>
      <c r="O116" s="12">
        <v>35494</v>
      </c>
      <c r="P116" s="12">
        <v>28339</v>
      </c>
      <c r="Q116" s="12">
        <v>42989</v>
      </c>
      <c r="R116" s="12">
        <v>32477.8</v>
      </c>
      <c r="S116" s="12">
        <v>17397.099999999999</v>
      </c>
      <c r="T116" s="12">
        <v>17397.099999999999</v>
      </c>
      <c r="U116" s="8">
        <f>SUM(M116:T116)</f>
        <v>257247.5</v>
      </c>
    </row>
    <row r="117" spans="1:21" x14ac:dyDescent="0.2">
      <c r="A117" s="83"/>
      <c r="B117" s="1" t="s">
        <v>256</v>
      </c>
      <c r="C117" s="2" t="s">
        <v>141</v>
      </c>
      <c r="D117" s="2"/>
      <c r="E117" s="2" t="s">
        <v>140</v>
      </c>
      <c r="F117" s="2" t="s">
        <v>140</v>
      </c>
      <c r="G117" s="2" t="s">
        <v>140</v>
      </c>
      <c r="H117" s="41" t="s">
        <v>165</v>
      </c>
      <c r="I117" s="41" t="s">
        <v>182</v>
      </c>
      <c r="J117" s="41" t="s">
        <v>290</v>
      </c>
      <c r="K117" s="6" t="s">
        <v>140</v>
      </c>
      <c r="L117" s="6" t="s">
        <v>140</v>
      </c>
      <c r="M117" s="13">
        <v>0</v>
      </c>
      <c r="N117" s="13">
        <v>0</v>
      </c>
      <c r="O117" s="13">
        <v>0</v>
      </c>
      <c r="P117" s="12">
        <v>380</v>
      </c>
      <c r="Q117" s="12">
        <v>1040</v>
      </c>
      <c r="R117" s="13">
        <v>0</v>
      </c>
      <c r="S117" s="13">
        <v>0</v>
      </c>
      <c r="T117" s="13">
        <v>0</v>
      </c>
      <c r="U117" s="8">
        <f>SUM(M117:T117)</f>
        <v>1420</v>
      </c>
    </row>
    <row r="118" spans="1:21" ht="48" x14ac:dyDescent="0.2">
      <c r="A118" s="6" t="s">
        <v>203</v>
      </c>
      <c r="B118" s="5" t="s">
        <v>424</v>
      </c>
      <c r="C118" s="2" t="s">
        <v>158</v>
      </c>
      <c r="D118" s="2" t="s">
        <v>159</v>
      </c>
      <c r="E118" s="40" t="s">
        <v>312</v>
      </c>
      <c r="F118" s="2" t="s">
        <v>140</v>
      </c>
      <c r="G118" s="2" t="s">
        <v>140</v>
      </c>
      <c r="H118" s="2" t="s">
        <v>140</v>
      </c>
      <c r="I118" s="2" t="s">
        <v>140</v>
      </c>
      <c r="J118" s="2" t="s">
        <v>140</v>
      </c>
      <c r="K118" s="6" t="s">
        <v>140</v>
      </c>
      <c r="L118" s="6" t="s">
        <v>140</v>
      </c>
      <c r="M118" s="2" t="s">
        <v>140</v>
      </c>
      <c r="N118" s="2" t="s">
        <v>140</v>
      </c>
      <c r="O118" s="2">
        <v>3502</v>
      </c>
      <c r="P118" s="2">
        <v>3000</v>
      </c>
      <c r="Q118" s="2">
        <v>3000</v>
      </c>
      <c r="R118" s="2">
        <v>3000</v>
      </c>
      <c r="S118" s="2">
        <v>3000</v>
      </c>
      <c r="T118" s="2">
        <v>3000</v>
      </c>
      <c r="U118" s="3" t="s">
        <v>140</v>
      </c>
    </row>
    <row r="119" spans="1:21" ht="48" x14ac:dyDescent="0.2">
      <c r="A119" s="83" t="s">
        <v>209</v>
      </c>
      <c r="B119" s="1" t="s">
        <v>425</v>
      </c>
      <c r="C119" s="2" t="s">
        <v>140</v>
      </c>
      <c r="D119" s="2" t="s">
        <v>140</v>
      </c>
      <c r="E119" s="2" t="s">
        <v>140</v>
      </c>
      <c r="F119" s="2" t="s">
        <v>304</v>
      </c>
      <c r="G119" s="40" t="s">
        <v>156</v>
      </c>
      <c r="H119" s="2" t="s">
        <v>140</v>
      </c>
      <c r="I119" s="2" t="s">
        <v>140</v>
      </c>
      <c r="J119" s="2" t="s">
        <v>140</v>
      </c>
      <c r="K119" s="6" t="s">
        <v>140</v>
      </c>
      <c r="L119" s="6" t="s">
        <v>140</v>
      </c>
      <c r="M119" s="2" t="s">
        <v>140</v>
      </c>
      <c r="N119" s="2" t="s">
        <v>140</v>
      </c>
      <c r="O119" s="2" t="s">
        <v>140</v>
      </c>
      <c r="P119" s="2" t="s">
        <v>140</v>
      </c>
      <c r="Q119" s="2" t="s">
        <v>140</v>
      </c>
      <c r="R119" s="2" t="s">
        <v>140</v>
      </c>
      <c r="S119" s="2" t="s">
        <v>140</v>
      </c>
      <c r="T119" s="2" t="s">
        <v>140</v>
      </c>
      <c r="U119" s="3" t="s">
        <v>140</v>
      </c>
    </row>
    <row r="120" spans="1:21" x14ac:dyDescent="0.2">
      <c r="A120" s="83"/>
      <c r="B120" s="87" t="s">
        <v>256</v>
      </c>
      <c r="C120" s="95" t="s">
        <v>141</v>
      </c>
      <c r="D120" s="95" t="s">
        <v>140</v>
      </c>
      <c r="E120" s="95" t="s">
        <v>140</v>
      </c>
      <c r="F120" s="95" t="s">
        <v>140</v>
      </c>
      <c r="G120" s="95" t="s">
        <v>140</v>
      </c>
      <c r="H120" s="41" t="s">
        <v>165</v>
      </c>
      <c r="I120" s="41" t="s">
        <v>182</v>
      </c>
      <c r="J120" s="41" t="s">
        <v>164</v>
      </c>
      <c r="K120" s="6" t="s">
        <v>140</v>
      </c>
      <c r="L120" s="6" t="s">
        <v>140</v>
      </c>
      <c r="M120" s="12">
        <v>53530</v>
      </c>
      <c r="N120" s="12">
        <v>53801</v>
      </c>
      <c r="O120" s="12">
        <v>42658.3</v>
      </c>
      <c r="P120" s="12">
        <v>51258.400000000001</v>
      </c>
      <c r="Q120" s="12">
        <v>0</v>
      </c>
      <c r="R120" s="12">
        <v>0</v>
      </c>
      <c r="S120" s="12">
        <v>0</v>
      </c>
      <c r="T120" s="12">
        <v>0</v>
      </c>
      <c r="U120" s="8">
        <f>SUM(M120:T120)</f>
        <v>201247.69999999998</v>
      </c>
    </row>
    <row r="121" spans="1:21" x14ac:dyDescent="0.2">
      <c r="A121" s="83"/>
      <c r="B121" s="87"/>
      <c r="C121" s="95"/>
      <c r="D121" s="95"/>
      <c r="E121" s="95"/>
      <c r="F121" s="95"/>
      <c r="G121" s="95"/>
      <c r="H121" s="41" t="s">
        <v>165</v>
      </c>
      <c r="I121" s="41" t="s">
        <v>182</v>
      </c>
      <c r="J121" s="41" t="s">
        <v>168</v>
      </c>
      <c r="K121" s="6" t="s">
        <v>140</v>
      </c>
      <c r="L121" s="6" t="s">
        <v>140</v>
      </c>
      <c r="M121" s="12">
        <v>0</v>
      </c>
      <c r="N121" s="12">
        <v>1336.2</v>
      </c>
      <c r="O121" s="12">
        <f>181.1+891.2</f>
        <v>1072.3</v>
      </c>
      <c r="P121" s="12">
        <v>185.5</v>
      </c>
      <c r="Q121" s="12">
        <v>0</v>
      </c>
      <c r="R121" s="12">
        <v>0</v>
      </c>
      <c r="S121" s="12">
        <v>0</v>
      </c>
      <c r="T121" s="12">
        <v>0</v>
      </c>
      <c r="U121" s="8">
        <f>SUM(M121:T121)</f>
        <v>2594</v>
      </c>
    </row>
    <row r="122" spans="1:21" ht="36" x14ac:dyDescent="0.2">
      <c r="A122" s="6" t="s">
        <v>210</v>
      </c>
      <c r="B122" s="5" t="s">
        <v>426</v>
      </c>
      <c r="C122" s="2" t="s">
        <v>158</v>
      </c>
      <c r="D122" s="2" t="s">
        <v>140</v>
      </c>
      <c r="E122" s="40" t="s">
        <v>313</v>
      </c>
      <c r="F122" s="2" t="s">
        <v>140</v>
      </c>
      <c r="G122" s="2" t="s">
        <v>140</v>
      </c>
      <c r="H122" s="2" t="s">
        <v>140</v>
      </c>
      <c r="I122" s="2" t="s">
        <v>140</v>
      </c>
      <c r="J122" s="2" t="s">
        <v>140</v>
      </c>
      <c r="K122" s="6" t="s">
        <v>140</v>
      </c>
      <c r="L122" s="6" t="s">
        <v>140</v>
      </c>
      <c r="M122" s="2" t="s">
        <v>140</v>
      </c>
      <c r="N122" s="2" t="s">
        <v>140</v>
      </c>
      <c r="O122" s="2">
        <v>106</v>
      </c>
      <c r="P122" s="2">
        <v>106</v>
      </c>
      <c r="Q122" s="2">
        <v>106</v>
      </c>
      <c r="R122" s="2">
        <v>106</v>
      </c>
      <c r="S122" s="2">
        <v>106</v>
      </c>
      <c r="T122" s="2">
        <v>106</v>
      </c>
      <c r="U122" s="3" t="s">
        <v>140</v>
      </c>
    </row>
    <row r="123" spans="1:21" ht="76.5" x14ac:dyDescent="0.2">
      <c r="A123" s="83" t="s">
        <v>211</v>
      </c>
      <c r="B123" s="1" t="s">
        <v>427</v>
      </c>
      <c r="C123" s="2" t="s">
        <v>140</v>
      </c>
      <c r="D123" s="2" t="s">
        <v>140</v>
      </c>
      <c r="E123" s="16" t="s">
        <v>140</v>
      </c>
      <c r="F123" s="21" t="s">
        <v>304</v>
      </c>
      <c r="G123" s="40" t="s">
        <v>156</v>
      </c>
      <c r="H123" s="2" t="s">
        <v>140</v>
      </c>
      <c r="I123" s="2" t="s">
        <v>140</v>
      </c>
      <c r="J123" s="2" t="s">
        <v>140</v>
      </c>
      <c r="K123" s="6" t="s">
        <v>140</v>
      </c>
      <c r="L123" s="6" t="s">
        <v>140</v>
      </c>
      <c r="M123" s="2" t="s">
        <v>140</v>
      </c>
      <c r="N123" s="2" t="s">
        <v>140</v>
      </c>
      <c r="O123" s="2" t="s">
        <v>140</v>
      </c>
      <c r="P123" s="2" t="s">
        <v>140</v>
      </c>
      <c r="Q123" s="2" t="s">
        <v>140</v>
      </c>
      <c r="R123" s="2" t="s">
        <v>140</v>
      </c>
      <c r="S123" s="2" t="s">
        <v>140</v>
      </c>
      <c r="T123" s="2" t="s">
        <v>140</v>
      </c>
      <c r="U123" s="3" t="s">
        <v>140</v>
      </c>
    </row>
    <row r="124" spans="1:21" x14ac:dyDescent="0.2">
      <c r="A124" s="83"/>
      <c r="B124" s="87" t="s">
        <v>256</v>
      </c>
      <c r="C124" s="95" t="s">
        <v>141</v>
      </c>
      <c r="D124" s="95" t="s">
        <v>140</v>
      </c>
      <c r="E124" s="95" t="s">
        <v>140</v>
      </c>
      <c r="F124" s="95" t="s">
        <v>140</v>
      </c>
      <c r="G124" s="95" t="s">
        <v>140</v>
      </c>
      <c r="H124" s="41" t="s">
        <v>167</v>
      </c>
      <c r="I124" s="2">
        <v>1820113427</v>
      </c>
      <c r="J124" s="2">
        <v>611</v>
      </c>
      <c r="K124" s="6" t="s">
        <v>140</v>
      </c>
      <c r="L124" s="6" t="s">
        <v>140</v>
      </c>
      <c r="M124" s="3">
        <v>27225.7</v>
      </c>
      <c r="N124" s="3">
        <v>24785.1</v>
      </c>
      <c r="O124" s="3">
        <v>19253.2</v>
      </c>
      <c r="P124" s="3">
        <v>20138.7</v>
      </c>
      <c r="Q124" s="3">
        <v>23405.5</v>
      </c>
      <c r="R124" s="3">
        <v>25174.400000000001</v>
      </c>
      <c r="S124" s="3">
        <v>18019.3</v>
      </c>
      <c r="T124" s="3">
        <v>18776.5</v>
      </c>
      <c r="U124" s="8">
        <f>SUM(M124:T124)</f>
        <v>176778.4</v>
      </c>
    </row>
    <row r="125" spans="1:21" x14ac:dyDescent="0.2">
      <c r="A125" s="83"/>
      <c r="B125" s="87"/>
      <c r="C125" s="95"/>
      <c r="D125" s="95"/>
      <c r="E125" s="95"/>
      <c r="F125" s="95"/>
      <c r="G125" s="95"/>
      <c r="H125" s="41" t="s">
        <v>167</v>
      </c>
      <c r="I125" s="2">
        <v>1820113427</v>
      </c>
      <c r="J125" s="41" t="s">
        <v>168</v>
      </c>
      <c r="K125" s="6" t="s">
        <v>140</v>
      </c>
      <c r="L125" s="6" t="s">
        <v>140</v>
      </c>
      <c r="M125" s="3">
        <v>370.2</v>
      </c>
      <c r="N125" s="3">
        <v>270.2</v>
      </c>
      <c r="O125" s="3">
        <v>305.60000000000002</v>
      </c>
      <c r="P125" s="3">
        <v>1455.3</v>
      </c>
      <c r="Q125" s="3">
        <v>519</v>
      </c>
      <c r="R125" s="3">
        <v>544.9</v>
      </c>
      <c r="S125" s="3">
        <v>300</v>
      </c>
      <c r="T125" s="3">
        <v>300</v>
      </c>
      <c r="U125" s="8">
        <f>SUM(M125:T125)</f>
        <v>4065.2000000000003</v>
      </c>
    </row>
    <row r="126" spans="1:21" ht="38.25" x14ac:dyDescent="0.2">
      <c r="A126" s="6" t="s">
        <v>212</v>
      </c>
      <c r="B126" s="5" t="s">
        <v>428</v>
      </c>
      <c r="C126" s="2" t="s">
        <v>158</v>
      </c>
      <c r="D126" s="2" t="s">
        <v>140</v>
      </c>
      <c r="E126" s="40" t="s">
        <v>313</v>
      </c>
      <c r="F126" s="2" t="s">
        <v>140</v>
      </c>
      <c r="G126" s="2" t="s">
        <v>140</v>
      </c>
      <c r="H126" s="2" t="s">
        <v>140</v>
      </c>
      <c r="I126" s="2" t="s">
        <v>140</v>
      </c>
      <c r="J126" s="2" t="s">
        <v>140</v>
      </c>
      <c r="K126" s="6" t="s">
        <v>140</v>
      </c>
      <c r="L126" s="6" t="s">
        <v>140</v>
      </c>
      <c r="M126" s="2">
        <v>57</v>
      </c>
      <c r="N126" s="2">
        <v>57</v>
      </c>
      <c r="O126" s="2">
        <v>57</v>
      </c>
      <c r="P126" s="2">
        <v>15</v>
      </c>
      <c r="Q126" s="2">
        <v>67</v>
      </c>
      <c r="R126" s="2">
        <v>67</v>
      </c>
      <c r="S126" s="2">
        <v>67</v>
      </c>
      <c r="T126" s="2">
        <v>67</v>
      </c>
      <c r="U126" s="3" t="s">
        <v>140</v>
      </c>
    </row>
    <row r="127" spans="1:21" ht="48" x14ac:dyDescent="0.2">
      <c r="A127" s="83" t="s">
        <v>301</v>
      </c>
      <c r="B127" s="1" t="s">
        <v>429</v>
      </c>
      <c r="C127" s="2" t="s">
        <v>140</v>
      </c>
      <c r="D127" s="2" t="s">
        <v>140</v>
      </c>
      <c r="E127" s="16" t="s">
        <v>140</v>
      </c>
      <c r="F127" s="21" t="s">
        <v>305</v>
      </c>
      <c r="G127" s="40" t="s">
        <v>156</v>
      </c>
      <c r="H127" s="2" t="s">
        <v>140</v>
      </c>
      <c r="I127" s="2" t="s">
        <v>140</v>
      </c>
      <c r="J127" s="2" t="s">
        <v>140</v>
      </c>
      <c r="K127" s="6" t="s">
        <v>140</v>
      </c>
      <c r="L127" s="6" t="s">
        <v>140</v>
      </c>
      <c r="M127" s="2" t="s">
        <v>140</v>
      </c>
      <c r="N127" s="2" t="s">
        <v>140</v>
      </c>
      <c r="O127" s="2" t="s">
        <v>140</v>
      </c>
      <c r="P127" s="2" t="s">
        <v>140</v>
      </c>
      <c r="Q127" s="2" t="s">
        <v>140</v>
      </c>
      <c r="R127" s="2" t="s">
        <v>140</v>
      </c>
      <c r="S127" s="2" t="s">
        <v>140</v>
      </c>
      <c r="T127" s="2" t="s">
        <v>140</v>
      </c>
      <c r="U127" s="3" t="s">
        <v>140</v>
      </c>
    </row>
    <row r="128" spans="1:21" x14ac:dyDescent="0.2">
      <c r="A128" s="83"/>
      <c r="B128" s="1" t="s">
        <v>256</v>
      </c>
      <c r="C128" s="2" t="s">
        <v>141</v>
      </c>
      <c r="D128" s="2" t="s">
        <v>140</v>
      </c>
      <c r="E128" s="2" t="s">
        <v>140</v>
      </c>
      <c r="F128" s="2" t="s">
        <v>140</v>
      </c>
      <c r="G128" s="2" t="s">
        <v>140</v>
      </c>
      <c r="H128" s="41"/>
      <c r="I128" s="2"/>
      <c r="J128" s="2"/>
      <c r="K128" s="6" t="s">
        <v>140</v>
      </c>
      <c r="L128" s="6" t="s">
        <v>140</v>
      </c>
      <c r="M128" s="13">
        <v>0</v>
      </c>
      <c r="N128" s="13">
        <v>0</v>
      </c>
      <c r="O128" s="13">
        <v>0</v>
      </c>
      <c r="P128" s="13">
        <v>0</v>
      </c>
      <c r="Q128" s="12">
        <v>0</v>
      </c>
      <c r="R128" s="12">
        <v>0</v>
      </c>
      <c r="S128" s="12">
        <v>0</v>
      </c>
      <c r="T128" s="12">
        <v>0</v>
      </c>
      <c r="U128" s="17">
        <f>SUM(M128:T128)</f>
        <v>0</v>
      </c>
    </row>
    <row r="129" spans="1:21" ht="36" x14ac:dyDescent="0.2">
      <c r="A129" s="6" t="s">
        <v>302</v>
      </c>
      <c r="B129" s="5" t="s">
        <v>430</v>
      </c>
      <c r="C129" s="2" t="s">
        <v>158</v>
      </c>
      <c r="D129" s="2" t="s">
        <v>140</v>
      </c>
      <c r="E129" s="40" t="s">
        <v>313</v>
      </c>
      <c r="F129" s="2" t="s">
        <v>140</v>
      </c>
      <c r="G129" s="2" t="s">
        <v>140</v>
      </c>
      <c r="H129" s="2" t="s">
        <v>140</v>
      </c>
      <c r="I129" s="2" t="s">
        <v>140</v>
      </c>
      <c r="J129" s="2" t="s">
        <v>140</v>
      </c>
      <c r="K129" s="6" t="s">
        <v>140</v>
      </c>
      <c r="L129" s="6" t="s">
        <v>140</v>
      </c>
      <c r="M129" s="2" t="s">
        <v>140</v>
      </c>
      <c r="N129" s="2" t="s">
        <v>140</v>
      </c>
      <c r="O129" s="2" t="s">
        <v>140</v>
      </c>
      <c r="P129" s="2" t="s">
        <v>140</v>
      </c>
      <c r="Q129" s="2">
        <v>1000</v>
      </c>
      <c r="R129" s="2">
        <v>1200</v>
      </c>
      <c r="S129" s="2">
        <v>1200</v>
      </c>
      <c r="T129" s="2">
        <v>1200</v>
      </c>
      <c r="U129" s="3" t="s">
        <v>140</v>
      </c>
    </row>
    <row r="130" spans="1:21" ht="76.5" x14ac:dyDescent="0.2">
      <c r="A130" s="88" t="s">
        <v>204</v>
      </c>
      <c r="B130" s="75" t="s">
        <v>431</v>
      </c>
      <c r="C130" s="2" t="s">
        <v>140</v>
      </c>
      <c r="D130" s="2">
        <v>0.3</v>
      </c>
      <c r="E130" s="2" t="s">
        <v>140</v>
      </c>
      <c r="F130" s="21" t="s">
        <v>304</v>
      </c>
      <c r="G130" s="40" t="s">
        <v>156</v>
      </c>
      <c r="H130" s="2" t="s">
        <v>140</v>
      </c>
      <c r="I130" s="2" t="s">
        <v>140</v>
      </c>
      <c r="J130" s="2" t="s">
        <v>140</v>
      </c>
      <c r="K130" s="6" t="s">
        <v>140</v>
      </c>
      <c r="L130" s="6" t="s">
        <v>140</v>
      </c>
      <c r="M130" s="2" t="s">
        <v>140</v>
      </c>
      <c r="N130" s="2" t="s">
        <v>140</v>
      </c>
      <c r="O130" s="2" t="s">
        <v>140</v>
      </c>
      <c r="P130" s="2" t="s">
        <v>140</v>
      </c>
      <c r="Q130" s="2" t="s">
        <v>140</v>
      </c>
      <c r="R130" s="2" t="s">
        <v>140</v>
      </c>
      <c r="S130" s="2" t="s">
        <v>140</v>
      </c>
      <c r="T130" s="2" t="s">
        <v>140</v>
      </c>
      <c r="U130" s="3" t="s">
        <v>140</v>
      </c>
    </row>
    <row r="131" spans="1:21" x14ac:dyDescent="0.2">
      <c r="A131" s="89"/>
      <c r="B131" s="1" t="s">
        <v>255</v>
      </c>
      <c r="C131" s="52"/>
      <c r="D131" s="2"/>
      <c r="E131" s="2"/>
      <c r="F131" s="21"/>
      <c r="G131" s="22"/>
      <c r="H131" s="2" t="s">
        <v>140</v>
      </c>
      <c r="I131" s="2" t="s">
        <v>140</v>
      </c>
      <c r="J131" s="2" t="s">
        <v>140</v>
      </c>
      <c r="K131" s="6" t="s">
        <v>140</v>
      </c>
      <c r="L131" s="6" t="s">
        <v>140</v>
      </c>
      <c r="M131" s="3">
        <f t="shared" ref="M131:T131" si="6">M132+M133+M134+M135+M136</f>
        <v>29418.399999999998</v>
      </c>
      <c r="N131" s="3">
        <f t="shared" si="6"/>
        <v>29329.75</v>
      </c>
      <c r="O131" s="3">
        <f t="shared" si="6"/>
        <v>15986.73</v>
      </c>
      <c r="P131" s="3">
        <f t="shared" si="6"/>
        <v>29159.8</v>
      </c>
      <c r="Q131" s="3">
        <f t="shared" si="6"/>
        <v>30239.4</v>
      </c>
      <c r="R131" s="3">
        <f t="shared" si="6"/>
        <v>3499.6</v>
      </c>
      <c r="S131" s="3">
        <f t="shared" si="6"/>
        <v>0</v>
      </c>
      <c r="T131" s="3">
        <f t="shared" si="6"/>
        <v>6000</v>
      </c>
      <c r="U131" s="8">
        <f t="shared" ref="U131:U136" si="7">SUM(M131:T131)</f>
        <v>143633.68</v>
      </c>
    </row>
    <row r="132" spans="1:21" x14ac:dyDescent="0.2">
      <c r="A132" s="89"/>
      <c r="B132" s="92" t="s">
        <v>146</v>
      </c>
      <c r="C132" s="84" t="s">
        <v>141</v>
      </c>
      <c r="D132" s="84" t="s">
        <v>140</v>
      </c>
      <c r="E132" s="84" t="s">
        <v>140</v>
      </c>
      <c r="F132" s="84" t="s">
        <v>140</v>
      </c>
      <c r="G132" s="84" t="s">
        <v>140</v>
      </c>
      <c r="H132" s="41" t="s">
        <v>165</v>
      </c>
      <c r="I132" s="2">
        <v>1820203512</v>
      </c>
      <c r="J132" s="2">
        <v>611</v>
      </c>
      <c r="K132" s="6" t="s">
        <v>140</v>
      </c>
      <c r="L132" s="6" t="s">
        <v>140</v>
      </c>
      <c r="M132" s="3">
        <v>22565.3</v>
      </c>
      <c r="N132" s="3">
        <v>19529.75</v>
      </c>
      <c r="O132" s="3">
        <v>13646.945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8">
        <f t="shared" si="7"/>
        <v>55741.995000000003</v>
      </c>
    </row>
    <row r="133" spans="1:21" x14ac:dyDescent="0.2">
      <c r="A133" s="89"/>
      <c r="B133" s="93"/>
      <c r="C133" s="85"/>
      <c r="D133" s="85"/>
      <c r="E133" s="85"/>
      <c r="F133" s="85"/>
      <c r="G133" s="85"/>
      <c r="H133" s="41" t="s">
        <v>165</v>
      </c>
      <c r="I133" s="2">
        <v>1820203512</v>
      </c>
      <c r="J133" s="2">
        <v>612</v>
      </c>
      <c r="K133" s="6" t="s">
        <v>140</v>
      </c>
      <c r="L133" s="6" t="s">
        <v>140</v>
      </c>
      <c r="M133" s="3">
        <v>0</v>
      </c>
      <c r="N133" s="3">
        <v>0</v>
      </c>
      <c r="O133" s="3">
        <v>0</v>
      </c>
      <c r="P133" s="3">
        <v>29159.8</v>
      </c>
      <c r="Q133" s="3">
        <v>25823.3</v>
      </c>
      <c r="R133" s="3">
        <v>3499.6</v>
      </c>
      <c r="S133" s="3">
        <v>0</v>
      </c>
      <c r="T133" s="3">
        <v>6000</v>
      </c>
      <c r="U133" s="8">
        <f t="shared" si="7"/>
        <v>64482.7</v>
      </c>
    </row>
    <row r="134" spans="1:21" x14ac:dyDescent="0.2">
      <c r="A134" s="89"/>
      <c r="B134" s="93"/>
      <c r="C134" s="85"/>
      <c r="D134" s="85"/>
      <c r="E134" s="85"/>
      <c r="F134" s="85"/>
      <c r="G134" s="85"/>
      <c r="H134" s="41" t="s">
        <v>165</v>
      </c>
      <c r="I134" s="2">
        <v>1820203512</v>
      </c>
      <c r="J134" s="2">
        <v>622</v>
      </c>
      <c r="K134" s="6" t="s">
        <v>140</v>
      </c>
      <c r="L134" s="6" t="s">
        <v>140</v>
      </c>
      <c r="M134" s="3">
        <v>0</v>
      </c>
      <c r="N134" s="3">
        <v>0</v>
      </c>
      <c r="O134" s="3">
        <v>0</v>
      </c>
      <c r="P134" s="3">
        <v>0</v>
      </c>
      <c r="Q134" s="3">
        <v>4416.1000000000004</v>
      </c>
      <c r="R134" s="3"/>
      <c r="S134" s="3">
        <v>0</v>
      </c>
      <c r="T134" s="3">
        <v>0</v>
      </c>
      <c r="U134" s="8">
        <f t="shared" si="7"/>
        <v>4416.1000000000004</v>
      </c>
    </row>
    <row r="135" spans="1:21" x14ac:dyDescent="0.2">
      <c r="A135" s="96"/>
      <c r="B135" s="93"/>
      <c r="C135" s="85"/>
      <c r="D135" s="85"/>
      <c r="E135" s="85"/>
      <c r="F135" s="85"/>
      <c r="G135" s="85"/>
      <c r="H135" s="41" t="s">
        <v>165</v>
      </c>
      <c r="I135" s="2">
        <v>1820203512</v>
      </c>
      <c r="J135" s="2">
        <v>244</v>
      </c>
      <c r="K135" s="6" t="s">
        <v>140</v>
      </c>
      <c r="L135" s="6" t="s">
        <v>140</v>
      </c>
      <c r="M135" s="3">
        <v>5240.3</v>
      </c>
      <c r="N135" s="3">
        <v>6800</v>
      </c>
      <c r="O135" s="3">
        <v>1739.7850000000001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8">
        <f t="shared" si="7"/>
        <v>13780.084999999999</v>
      </c>
    </row>
    <row r="136" spans="1:21" x14ac:dyDescent="0.2">
      <c r="A136" s="53"/>
      <c r="B136" s="94"/>
      <c r="C136" s="86"/>
      <c r="D136" s="86"/>
      <c r="E136" s="86"/>
      <c r="F136" s="86"/>
      <c r="G136" s="86"/>
      <c r="H136" s="41" t="s">
        <v>163</v>
      </c>
      <c r="I136" s="2">
        <v>1820203512</v>
      </c>
      <c r="J136" s="41" t="s">
        <v>164</v>
      </c>
      <c r="K136" s="6" t="s">
        <v>140</v>
      </c>
      <c r="L136" s="6" t="s">
        <v>140</v>
      </c>
      <c r="M136" s="3">
        <v>1612.8</v>
      </c>
      <c r="N136" s="3">
        <v>3000</v>
      </c>
      <c r="O136" s="3">
        <f>3000+180-2580</f>
        <v>600</v>
      </c>
      <c r="P136" s="3">
        <f>3190.5-3190.5</f>
        <v>0</v>
      </c>
      <c r="Q136" s="3">
        <f>3276.2-3276.2</f>
        <v>0</v>
      </c>
      <c r="R136" s="3">
        <f>3276.2-3276.2</f>
        <v>0</v>
      </c>
      <c r="S136" s="3">
        <f>3276.2-3276.2</f>
        <v>0</v>
      </c>
      <c r="T136" s="3">
        <f>3276.2-3276.2</f>
        <v>0</v>
      </c>
      <c r="U136" s="8">
        <f t="shared" si="7"/>
        <v>5212.8</v>
      </c>
    </row>
    <row r="137" spans="1:21" ht="48" x14ac:dyDescent="0.2">
      <c r="A137" s="6" t="s">
        <v>350</v>
      </c>
      <c r="B137" s="5" t="s">
        <v>432</v>
      </c>
      <c r="C137" s="2" t="s">
        <v>157</v>
      </c>
      <c r="D137" s="2" t="s">
        <v>140</v>
      </c>
      <c r="E137" s="40" t="s">
        <v>180</v>
      </c>
      <c r="F137" s="2" t="s">
        <v>306</v>
      </c>
      <c r="G137" s="40" t="s">
        <v>156</v>
      </c>
      <c r="H137" s="2" t="s">
        <v>140</v>
      </c>
      <c r="I137" s="2" t="s">
        <v>140</v>
      </c>
      <c r="J137" s="2" t="s">
        <v>140</v>
      </c>
      <c r="K137" s="6" t="s">
        <v>140</v>
      </c>
      <c r="L137" s="6" t="s">
        <v>140</v>
      </c>
      <c r="M137" s="4">
        <v>90</v>
      </c>
      <c r="N137" s="4">
        <v>100</v>
      </c>
      <c r="O137" s="4">
        <v>120</v>
      </c>
      <c r="P137" s="4">
        <v>120</v>
      </c>
      <c r="Q137" s="4">
        <v>150</v>
      </c>
      <c r="R137" s="4">
        <v>150</v>
      </c>
      <c r="S137" s="4">
        <v>150</v>
      </c>
      <c r="T137" s="4">
        <v>150</v>
      </c>
      <c r="U137" s="17" t="s">
        <v>140</v>
      </c>
    </row>
    <row r="138" spans="1:21" ht="48" x14ac:dyDescent="0.2">
      <c r="A138" s="6" t="s">
        <v>351</v>
      </c>
      <c r="B138" s="5" t="s">
        <v>433</v>
      </c>
      <c r="C138" s="2" t="s">
        <v>158</v>
      </c>
      <c r="D138" s="2" t="s">
        <v>140</v>
      </c>
      <c r="E138" s="40" t="s">
        <v>180</v>
      </c>
      <c r="F138" s="2" t="s">
        <v>306</v>
      </c>
      <c r="G138" s="40" t="s">
        <v>156</v>
      </c>
      <c r="H138" s="2" t="s">
        <v>140</v>
      </c>
      <c r="I138" s="2" t="s">
        <v>140</v>
      </c>
      <c r="J138" s="2" t="s">
        <v>140</v>
      </c>
      <c r="K138" s="6" t="s">
        <v>140</v>
      </c>
      <c r="L138" s="6" t="s">
        <v>140</v>
      </c>
      <c r="M138" s="4">
        <v>2000</v>
      </c>
      <c r="N138" s="4">
        <v>2100</v>
      </c>
      <c r="O138" s="4">
        <v>2250</v>
      </c>
      <c r="P138" s="4">
        <v>2680</v>
      </c>
      <c r="Q138" s="4">
        <v>26365</v>
      </c>
      <c r="R138" s="4">
        <v>26370</v>
      </c>
      <c r="S138" s="4">
        <v>26375</v>
      </c>
      <c r="T138" s="4">
        <v>26375</v>
      </c>
      <c r="U138" s="17" t="s">
        <v>140</v>
      </c>
    </row>
    <row r="139" spans="1:21" ht="48" x14ac:dyDescent="0.2">
      <c r="A139" s="83" t="s">
        <v>213</v>
      </c>
      <c r="B139" s="75" t="s">
        <v>434</v>
      </c>
      <c r="C139" s="2" t="s">
        <v>140</v>
      </c>
      <c r="D139" s="2">
        <v>0.3</v>
      </c>
      <c r="E139" s="2" t="s">
        <v>140</v>
      </c>
      <c r="F139" s="21" t="s">
        <v>304</v>
      </c>
      <c r="G139" s="40" t="s">
        <v>156</v>
      </c>
      <c r="H139" s="2" t="s">
        <v>140</v>
      </c>
      <c r="I139" s="2" t="s">
        <v>140</v>
      </c>
      <c r="J139" s="2" t="s">
        <v>140</v>
      </c>
      <c r="K139" s="6" t="s">
        <v>140</v>
      </c>
      <c r="L139" s="6" t="s">
        <v>140</v>
      </c>
      <c r="M139" s="2" t="s">
        <v>140</v>
      </c>
      <c r="N139" s="2" t="s">
        <v>140</v>
      </c>
      <c r="O139" s="2" t="s">
        <v>140</v>
      </c>
      <c r="P139" s="2" t="s">
        <v>140</v>
      </c>
      <c r="Q139" s="2" t="s">
        <v>140</v>
      </c>
      <c r="R139" s="2" t="s">
        <v>140</v>
      </c>
      <c r="S139" s="2" t="s">
        <v>140</v>
      </c>
      <c r="T139" s="2" t="s">
        <v>140</v>
      </c>
      <c r="U139" s="3" t="s">
        <v>140</v>
      </c>
    </row>
    <row r="140" spans="1:21" x14ac:dyDescent="0.2">
      <c r="A140" s="83"/>
      <c r="B140" s="1" t="s">
        <v>255</v>
      </c>
      <c r="C140" s="95" t="s">
        <v>141</v>
      </c>
      <c r="D140" s="95" t="s">
        <v>140</v>
      </c>
      <c r="E140" s="95" t="s">
        <v>140</v>
      </c>
      <c r="F140" s="95" t="s">
        <v>140</v>
      </c>
      <c r="G140" s="95" t="s">
        <v>140</v>
      </c>
      <c r="H140" s="2" t="s">
        <v>140</v>
      </c>
      <c r="I140" s="2" t="s">
        <v>140</v>
      </c>
      <c r="J140" s="2" t="s">
        <v>140</v>
      </c>
      <c r="K140" s="6" t="s">
        <v>140</v>
      </c>
      <c r="L140" s="6" t="s">
        <v>140</v>
      </c>
      <c r="M140" s="3">
        <f t="shared" ref="M140:T140" si="8">M142+M143</f>
        <v>14037.2</v>
      </c>
      <c r="N140" s="3">
        <f t="shared" si="8"/>
        <v>7050.9930000000004</v>
      </c>
      <c r="O140" s="3">
        <f t="shared" si="8"/>
        <v>6463.5999999999995</v>
      </c>
      <c r="P140" s="3">
        <f t="shared" si="8"/>
        <v>26.608000000000001</v>
      </c>
      <c r="Q140" s="3">
        <f t="shared" si="8"/>
        <v>0</v>
      </c>
      <c r="R140" s="3">
        <f t="shared" si="8"/>
        <v>0</v>
      </c>
      <c r="S140" s="3">
        <f t="shared" si="8"/>
        <v>540</v>
      </c>
      <c r="T140" s="3">
        <f t="shared" si="8"/>
        <v>0</v>
      </c>
      <c r="U140" s="8">
        <f>SUM(M140:T140)</f>
        <v>28118.400999999998</v>
      </c>
    </row>
    <row r="141" spans="1:21" x14ac:dyDescent="0.2">
      <c r="A141" s="83"/>
      <c r="B141" s="1" t="s">
        <v>145</v>
      </c>
      <c r="C141" s="95"/>
      <c r="D141" s="95"/>
      <c r="E141" s="95"/>
      <c r="F141" s="95"/>
      <c r="G141" s="95"/>
      <c r="H141" s="2" t="s">
        <v>140</v>
      </c>
      <c r="I141" s="2" t="s">
        <v>140</v>
      </c>
      <c r="J141" s="2" t="s">
        <v>140</v>
      </c>
      <c r="K141" s="6" t="s">
        <v>140</v>
      </c>
      <c r="L141" s="6" t="s">
        <v>140</v>
      </c>
      <c r="M141" s="3" t="s">
        <v>140</v>
      </c>
      <c r="N141" s="2" t="s">
        <v>140</v>
      </c>
      <c r="O141" s="2" t="s">
        <v>140</v>
      </c>
      <c r="P141" s="3" t="s">
        <v>140</v>
      </c>
      <c r="Q141" s="2" t="s">
        <v>140</v>
      </c>
      <c r="R141" s="2" t="s">
        <v>140</v>
      </c>
      <c r="S141" s="3" t="s">
        <v>140</v>
      </c>
      <c r="T141" s="2" t="s">
        <v>140</v>
      </c>
      <c r="U141" s="8"/>
    </row>
    <row r="142" spans="1:21" x14ac:dyDescent="0.2">
      <c r="A142" s="83"/>
      <c r="B142" s="1" t="s">
        <v>146</v>
      </c>
      <c r="C142" s="95"/>
      <c r="D142" s="95"/>
      <c r="E142" s="95"/>
      <c r="F142" s="95"/>
      <c r="G142" s="95"/>
      <c r="H142" s="2" t="s">
        <v>140</v>
      </c>
      <c r="I142" s="2" t="s">
        <v>140</v>
      </c>
      <c r="J142" s="2" t="s">
        <v>140</v>
      </c>
      <c r="K142" s="6" t="s">
        <v>140</v>
      </c>
      <c r="L142" s="6" t="s">
        <v>140</v>
      </c>
      <c r="M142" s="3">
        <f>M148+M149+M151+M160+M163+M171+M194</f>
        <v>6556.3</v>
      </c>
      <c r="N142" s="3">
        <f>N148+N149+N151+N160+N163+N171+N194</f>
        <v>352.55</v>
      </c>
      <c r="O142" s="3">
        <f>O148+O149+O151+O160+O163+O171+O194</f>
        <v>323.2</v>
      </c>
      <c r="P142" s="3">
        <f>P148+P149+P151+P160+P163+P171+P194</f>
        <v>26.608000000000001</v>
      </c>
      <c r="Q142" s="3">
        <f>Q148+Q149+Q151+Q160+Q163+Q171+Q194</f>
        <v>0</v>
      </c>
      <c r="R142" s="3"/>
      <c r="S142" s="3">
        <f>S148+S149+S151+S160+S163+S171+S194</f>
        <v>540</v>
      </c>
      <c r="T142" s="3">
        <f>T148+T149+T151+T160+T163+T171+T194</f>
        <v>0</v>
      </c>
      <c r="U142" s="8">
        <f>SUM(M142:T142)</f>
        <v>7798.6580000000004</v>
      </c>
    </row>
    <row r="143" spans="1:21" x14ac:dyDescent="0.2">
      <c r="A143" s="83"/>
      <c r="B143" s="1" t="s">
        <v>147</v>
      </c>
      <c r="C143" s="95"/>
      <c r="D143" s="95"/>
      <c r="E143" s="95"/>
      <c r="F143" s="95"/>
      <c r="G143" s="95"/>
      <c r="H143" s="2" t="s">
        <v>140</v>
      </c>
      <c r="I143" s="2" t="s">
        <v>140</v>
      </c>
      <c r="J143" s="2" t="s">
        <v>140</v>
      </c>
      <c r="K143" s="6" t="s">
        <v>140</v>
      </c>
      <c r="L143" s="6" t="s">
        <v>140</v>
      </c>
      <c r="M143" s="3">
        <f>M150+M172</f>
        <v>7480.9</v>
      </c>
      <c r="N143" s="3">
        <f t="shared" ref="N143:T143" si="9">N150+N172</f>
        <v>6698.4430000000002</v>
      </c>
      <c r="O143" s="3">
        <f t="shared" si="9"/>
        <v>6140.4</v>
      </c>
      <c r="P143" s="3">
        <f t="shared" si="9"/>
        <v>0</v>
      </c>
      <c r="Q143" s="3">
        <f t="shared" si="9"/>
        <v>0</v>
      </c>
      <c r="R143" s="3">
        <f t="shared" si="9"/>
        <v>0</v>
      </c>
      <c r="S143" s="3">
        <f t="shared" si="9"/>
        <v>0</v>
      </c>
      <c r="T143" s="3">
        <f t="shared" si="9"/>
        <v>0</v>
      </c>
      <c r="U143" s="8">
        <f>SUM(M143:T143)</f>
        <v>20319.743000000002</v>
      </c>
    </row>
    <row r="144" spans="1:21" ht="63.75" customHeight="1" x14ac:dyDescent="0.2">
      <c r="A144" s="6" t="s">
        <v>205</v>
      </c>
      <c r="B144" s="5" t="s">
        <v>435</v>
      </c>
      <c r="C144" s="2" t="s">
        <v>158</v>
      </c>
      <c r="D144" s="2" t="s">
        <v>140</v>
      </c>
      <c r="E144" s="40" t="s">
        <v>196</v>
      </c>
      <c r="F144" s="2" t="s">
        <v>140</v>
      </c>
      <c r="G144" s="2" t="s">
        <v>140</v>
      </c>
      <c r="H144" s="2" t="s">
        <v>140</v>
      </c>
      <c r="I144" s="2" t="s">
        <v>140</v>
      </c>
      <c r="J144" s="2" t="s">
        <v>140</v>
      </c>
      <c r="K144" s="6" t="s">
        <v>140</v>
      </c>
      <c r="L144" s="6" t="s">
        <v>140</v>
      </c>
      <c r="M144" s="2">
        <v>32</v>
      </c>
      <c r="N144" s="2">
        <v>33</v>
      </c>
      <c r="O144" s="2">
        <v>45</v>
      </c>
      <c r="P144" s="2">
        <v>28</v>
      </c>
      <c r="Q144" s="2">
        <v>30</v>
      </c>
      <c r="R144" s="2">
        <v>30</v>
      </c>
      <c r="S144" s="2">
        <v>30</v>
      </c>
      <c r="T144" s="2">
        <v>30</v>
      </c>
      <c r="U144" s="3" t="s">
        <v>140</v>
      </c>
    </row>
    <row r="145" spans="1:21" ht="108" x14ac:dyDescent="0.2">
      <c r="A145" s="6" t="s">
        <v>239</v>
      </c>
      <c r="B145" s="5" t="s">
        <v>436</v>
      </c>
      <c r="C145" s="2" t="s">
        <v>152</v>
      </c>
      <c r="D145" s="2" t="s">
        <v>140</v>
      </c>
      <c r="E145" s="40" t="s">
        <v>33</v>
      </c>
      <c r="F145" s="2" t="s">
        <v>140</v>
      </c>
      <c r="G145" s="2" t="s">
        <v>140</v>
      </c>
      <c r="H145" s="2" t="s">
        <v>140</v>
      </c>
      <c r="I145" s="2" t="s">
        <v>140</v>
      </c>
      <c r="J145" s="2" t="s">
        <v>140</v>
      </c>
      <c r="K145" s="6" t="s">
        <v>140</v>
      </c>
      <c r="L145" s="6" t="s">
        <v>140</v>
      </c>
      <c r="M145" s="2" t="s">
        <v>140</v>
      </c>
      <c r="N145" s="2">
        <v>46.5</v>
      </c>
      <c r="O145" s="2">
        <v>48.6</v>
      </c>
      <c r="P145" s="2">
        <v>52</v>
      </c>
      <c r="Q145" s="11">
        <v>45</v>
      </c>
      <c r="R145" s="11">
        <v>45.5</v>
      </c>
      <c r="S145" s="11">
        <v>46</v>
      </c>
      <c r="T145" s="11">
        <v>46</v>
      </c>
      <c r="U145" s="3" t="s">
        <v>140</v>
      </c>
    </row>
    <row r="146" spans="1:21" ht="120" x14ac:dyDescent="0.2">
      <c r="A146" s="6" t="s">
        <v>248</v>
      </c>
      <c r="B146" s="5" t="s">
        <v>92</v>
      </c>
      <c r="C146" s="2" t="s">
        <v>152</v>
      </c>
      <c r="D146" s="2" t="s">
        <v>140</v>
      </c>
      <c r="E146" s="40" t="s">
        <v>32</v>
      </c>
      <c r="F146" s="2" t="s">
        <v>140</v>
      </c>
      <c r="G146" s="2" t="s">
        <v>140</v>
      </c>
      <c r="H146" s="2" t="s">
        <v>140</v>
      </c>
      <c r="I146" s="2" t="s">
        <v>140</v>
      </c>
      <c r="J146" s="2" t="s">
        <v>140</v>
      </c>
      <c r="K146" s="6" t="s">
        <v>140</v>
      </c>
      <c r="L146" s="6" t="s">
        <v>140</v>
      </c>
      <c r="M146" s="2" t="s">
        <v>140</v>
      </c>
      <c r="N146" s="2">
        <v>22.7</v>
      </c>
      <c r="O146" s="2">
        <v>18.5</v>
      </c>
      <c r="P146" s="2">
        <v>21</v>
      </c>
      <c r="Q146" s="11">
        <v>20</v>
      </c>
      <c r="R146" s="11">
        <v>20.5</v>
      </c>
      <c r="S146" s="11">
        <v>21</v>
      </c>
      <c r="T146" s="11">
        <v>21</v>
      </c>
      <c r="U146" s="3" t="s">
        <v>140</v>
      </c>
    </row>
    <row r="147" spans="1:21" ht="48" x14ac:dyDescent="0.2">
      <c r="A147" s="83" t="s">
        <v>346</v>
      </c>
      <c r="B147" s="1" t="s">
        <v>437</v>
      </c>
      <c r="C147" s="2" t="s">
        <v>140</v>
      </c>
      <c r="D147" s="2" t="s">
        <v>140</v>
      </c>
      <c r="E147" s="2" t="s">
        <v>140</v>
      </c>
      <c r="F147" s="21" t="s">
        <v>309</v>
      </c>
      <c r="G147" s="40" t="s">
        <v>156</v>
      </c>
      <c r="H147" s="2" t="s">
        <v>140</v>
      </c>
      <c r="I147" s="2" t="s">
        <v>140</v>
      </c>
      <c r="J147" s="2" t="s">
        <v>140</v>
      </c>
      <c r="K147" s="6" t="s">
        <v>140</v>
      </c>
      <c r="L147" s="6" t="s">
        <v>140</v>
      </c>
      <c r="M147" s="2" t="s">
        <v>140</v>
      </c>
      <c r="N147" s="2" t="s">
        <v>140</v>
      </c>
      <c r="O147" s="2" t="s">
        <v>140</v>
      </c>
      <c r="P147" s="2" t="s">
        <v>140</v>
      </c>
      <c r="Q147" s="2" t="s">
        <v>140</v>
      </c>
      <c r="R147" s="2" t="s">
        <v>140</v>
      </c>
      <c r="S147" s="2" t="s">
        <v>140</v>
      </c>
      <c r="T147" s="2" t="s">
        <v>140</v>
      </c>
      <c r="U147" s="3" t="s">
        <v>140</v>
      </c>
    </row>
    <row r="148" spans="1:21" x14ac:dyDescent="0.2">
      <c r="A148" s="83"/>
      <c r="B148" s="1" t="s">
        <v>146</v>
      </c>
      <c r="C148" s="2" t="s">
        <v>178</v>
      </c>
      <c r="D148" s="2" t="s">
        <v>140</v>
      </c>
      <c r="E148" s="16" t="s">
        <v>140</v>
      </c>
      <c r="F148" s="2" t="s">
        <v>140</v>
      </c>
      <c r="G148" s="2" t="s">
        <v>140</v>
      </c>
      <c r="H148" s="41" t="s">
        <v>165</v>
      </c>
      <c r="I148" s="41" t="s">
        <v>183</v>
      </c>
      <c r="J148" s="41" t="s">
        <v>168</v>
      </c>
      <c r="K148" s="6" t="s">
        <v>140</v>
      </c>
      <c r="L148" s="6" t="s">
        <v>140</v>
      </c>
      <c r="M148" s="3">
        <v>237.2</v>
      </c>
      <c r="N148" s="3">
        <v>352.55</v>
      </c>
      <c r="O148" s="3">
        <v>323.2</v>
      </c>
      <c r="P148" s="3">
        <v>0</v>
      </c>
      <c r="Q148" s="3">
        <v>0</v>
      </c>
      <c r="R148" s="10">
        <v>0</v>
      </c>
      <c r="S148" s="3">
        <v>0</v>
      </c>
      <c r="T148" s="3">
        <v>0</v>
      </c>
      <c r="U148" s="8">
        <f>SUM(M148:T148)</f>
        <v>912.95</v>
      </c>
    </row>
    <row r="149" spans="1:21" x14ac:dyDescent="0.2">
      <c r="A149" s="83"/>
      <c r="B149" s="1" t="s">
        <v>146</v>
      </c>
      <c r="C149" s="2" t="s">
        <v>141</v>
      </c>
      <c r="D149" s="2" t="s">
        <v>140</v>
      </c>
      <c r="E149" s="16" t="s">
        <v>140</v>
      </c>
      <c r="F149" s="2" t="s">
        <v>140</v>
      </c>
      <c r="G149" s="2" t="s">
        <v>140</v>
      </c>
      <c r="H149" s="41" t="s">
        <v>165</v>
      </c>
      <c r="I149" s="41" t="s">
        <v>288</v>
      </c>
      <c r="J149" s="41" t="s">
        <v>289</v>
      </c>
      <c r="K149" s="6" t="s">
        <v>140</v>
      </c>
      <c r="L149" s="6" t="s">
        <v>140</v>
      </c>
      <c r="M149" s="3">
        <v>0</v>
      </c>
      <c r="N149" s="3">
        <v>0</v>
      </c>
      <c r="O149" s="3">
        <v>0</v>
      </c>
      <c r="P149" s="3">
        <v>26.608000000000001</v>
      </c>
      <c r="Q149" s="3">
        <v>0</v>
      </c>
      <c r="R149" s="3">
        <v>0</v>
      </c>
      <c r="S149" s="3">
        <v>0</v>
      </c>
      <c r="T149" s="3">
        <v>0</v>
      </c>
      <c r="U149" s="17"/>
    </row>
    <row r="150" spans="1:21" x14ac:dyDescent="0.2">
      <c r="A150" s="83"/>
      <c r="B150" s="1" t="s">
        <v>147</v>
      </c>
      <c r="C150" s="2" t="s">
        <v>141</v>
      </c>
      <c r="D150" s="2" t="s">
        <v>140</v>
      </c>
      <c r="E150" s="16" t="s">
        <v>140</v>
      </c>
      <c r="F150" s="2" t="s">
        <v>140</v>
      </c>
      <c r="G150" s="2" t="s">
        <v>140</v>
      </c>
      <c r="H150" s="41" t="s">
        <v>165</v>
      </c>
      <c r="I150" s="41" t="s">
        <v>169</v>
      </c>
      <c r="J150" s="41" t="s">
        <v>168</v>
      </c>
      <c r="K150" s="6" t="s">
        <v>140</v>
      </c>
      <c r="L150" s="6" t="s">
        <v>140</v>
      </c>
      <c r="M150" s="3">
        <v>7480.9</v>
      </c>
      <c r="N150" s="3">
        <v>6698.4430000000002</v>
      </c>
      <c r="O150" s="3">
        <v>6140.4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8">
        <f>SUM(M150:T150)</f>
        <v>20319.743000000002</v>
      </c>
    </row>
    <row r="151" spans="1:21" x14ac:dyDescent="0.2">
      <c r="A151" s="83"/>
      <c r="B151" s="1" t="s">
        <v>146</v>
      </c>
      <c r="C151" s="2" t="s">
        <v>141</v>
      </c>
      <c r="D151" s="2" t="s">
        <v>140</v>
      </c>
      <c r="E151" s="16" t="s">
        <v>140</v>
      </c>
      <c r="F151" s="2" t="s">
        <v>140</v>
      </c>
      <c r="G151" s="2" t="s">
        <v>140</v>
      </c>
      <c r="H151" s="41" t="s">
        <v>165</v>
      </c>
      <c r="I151" s="41" t="s">
        <v>332</v>
      </c>
      <c r="J151" s="41" t="s">
        <v>333</v>
      </c>
      <c r="K151" s="6" t="s">
        <v>140</v>
      </c>
      <c r="L151" s="6" t="s">
        <v>140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3">
        <v>0</v>
      </c>
      <c r="S151" s="3">
        <v>0</v>
      </c>
      <c r="T151" s="3">
        <v>0</v>
      </c>
      <c r="U151" s="17">
        <f>R151+S151+T151</f>
        <v>0</v>
      </c>
    </row>
    <row r="152" spans="1:21" x14ac:dyDescent="0.2">
      <c r="A152" s="83"/>
      <c r="B152" s="1" t="s">
        <v>147</v>
      </c>
      <c r="C152" s="2" t="s">
        <v>141</v>
      </c>
      <c r="D152" s="2" t="s">
        <v>140</v>
      </c>
      <c r="E152" s="16" t="s">
        <v>140</v>
      </c>
      <c r="F152" s="2" t="s">
        <v>140</v>
      </c>
      <c r="G152" s="2" t="s">
        <v>140</v>
      </c>
      <c r="H152" s="41" t="s">
        <v>165</v>
      </c>
      <c r="I152" s="41" t="s">
        <v>332</v>
      </c>
      <c r="J152" s="41" t="s">
        <v>333</v>
      </c>
      <c r="K152" s="6" t="s">
        <v>140</v>
      </c>
      <c r="L152" s="6" t="s">
        <v>140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3">
        <v>0</v>
      </c>
      <c r="S152" s="3">
        <v>0</v>
      </c>
      <c r="T152" s="3">
        <v>0</v>
      </c>
      <c r="U152" s="17">
        <f>R152+S152+T152</f>
        <v>0</v>
      </c>
    </row>
    <row r="153" spans="1:21" ht="144.75" customHeight="1" x14ac:dyDescent="0.2">
      <c r="A153" s="6" t="s">
        <v>206</v>
      </c>
      <c r="B153" s="5" t="s">
        <v>512</v>
      </c>
      <c r="C153" s="2" t="s">
        <v>158</v>
      </c>
      <c r="D153" s="2" t="s">
        <v>140</v>
      </c>
      <c r="E153" s="40" t="s">
        <v>253</v>
      </c>
      <c r="F153" s="2" t="s">
        <v>140</v>
      </c>
      <c r="G153" s="2" t="s">
        <v>140</v>
      </c>
      <c r="H153" s="2" t="s">
        <v>140</v>
      </c>
      <c r="I153" s="2" t="s">
        <v>140</v>
      </c>
      <c r="J153" s="2" t="s">
        <v>140</v>
      </c>
      <c r="K153" s="6" t="s">
        <v>140</v>
      </c>
      <c r="L153" s="6" t="s">
        <v>140</v>
      </c>
      <c r="M153" s="2" t="s">
        <v>140</v>
      </c>
      <c r="N153" s="2" t="s">
        <v>140</v>
      </c>
      <c r="O153" s="2">
        <v>35</v>
      </c>
      <c r="P153" s="2">
        <v>35</v>
      </c>
      <c r="Q153" s="2" t="s">
        <v>140</v>
      </c>
      <c r="R153" s="2" t="s">
        <v>140</v>
      </c>
      <c r="S153" s="2" t="s">
        <v>140</v>
      </c>
      <c r="T153" s="2" t="s">
        <v>140</v>
      </c>
      <c r="U153" s="3" t="s">
        <v>140</v>
      </c>
    </row>
    <row r="154" spans="1:21" ht="143.25" customHeight="1" x14ac:dyDescent="0.2">
      <c r="A154" s="6" t="s">
        <v>353</v>
      </c>
      <c r="B154" s="5" t="s">
        <v>513</v>
      </c>
      <c r="C154" s="2" t="s">
        <v>158</v>
      </c>
      <c r="D154" s="2" t="s">
        <v>140</v>
      </c>
      <c r="E154" s="40" t="s">
        <v>249</v>
      </c>
      <c r="F154" s="2" t="s">
        <v>140</v>
      </c>
      <c r="G154" s="2" t="s">
        <v>140</v>
      </c>
      <c r="H154" s="2" t="s">
        <v>140</v>
      </c>
      <c r="I154" s="2" t="s">
        <v>140</v>
      </c>
      <c r="J154" s="2" t="s">
        <v>140</v>
      </c>
      <c r="K154" s="6" t="s">
        <v>140</v>
      </c>
      <c r="L154" s="6" t="s">
        <v>140</v>
      </c>
      <c r="M154" s="2" t="s">
        <v>140</v>
      </c>
      <c r="N154" s="2" t="s">
        <v>140</v>
      </c>
      <c r="O154" s="2">
        <v>30</v>
      </c>
      <c r="P154" s="2">
        <v>30</v>
      </c>
      <c r="Q154" s="2" t="s">
        <v>140</v>
      </c>
      <c r="R154" s="2" t="s">
        <v>140</v>
      </c>
      <c r="S154" s="2" t="s">
        <v>140</v>
      </c>
      <c r="T154" s="2" t="s">
        <v>140</v>
      </c>
      <c r="U154" s="3" t="s">
        <v>140</v>
      </c>
    </row>
    <row r="155" spans="1:21" ht="142.5" customHeight="1" x14ac:dyDescent="0.2">
      <c r="A155" s="6" t="s">
        <v>354</v>
      </c>
      <c r="B155" s="5" t="s">
        <v>438</v>
      </c>
      <c r="C155" s="2" t="s">
        <v>157</v>
      </c>
      <c r="D155" s="2" t="s">
        <v>140</v>
      </c>
      <c r="E155" s="40" t="s">
        <v>253</v>
      </c>
      <c r="F155" s="2" t="s">
        <v>140</v>
      </c>
      <c r="G155" s="2" t="s">
        <v>140</v>
      </c>
      <c r="H155" s="2" t="s">
        <v>140</v>
      </c>
      <c r="I155" s="2" t="s">
        <v>140</v>
      </c>
      <c r="J155" s="2" t="s">
        <v>140</v>
      </c>
      <c r="K155" s="6" t="s">
        <v>140</v>
      </c>
      <c r="L155" s="6" t="s">
        <v>140</v>
      </c>
      <c r="M155" s="2" t="s">
        <v>140</v>
      </c>
      <c r="N155" s="2" t="s">
        <v>140</v>
      </c>
      <c r="O155" s="2" t="s">
        <v>140</v>
      </c>
      <c r="P155" s="2" t="s">
        <v>140</v>
      </c>
      <c r="Q155" s="2" t="s">
        <v>140</v>
      </c>
      <c r="R155" s="2" t="s">
        <v>140</v>
      </c>
      <c r="S155" s="2" t="s">
        <v>140</v>
      </c>
      <c r="T155" s="2" t="s">
        <v>140</v>
      </c>
      <c r="U155" s="3" t="s">
        <v>140</v>
      </c>
    </row>
    <row r="156" spans="1:21" ht="143.25" customHeight="1" x14ac:dyDescent="0.2">
      <c r="A156" s="6" t="s">
        <v>355</v>
      </c>
      <c r="B156" s="5" t="s">
        <v>514</v>
      </c>
      <c r="C156" s="2" t="s">
        <v>158</v>
      </c>
      <c r="D156" s="2" t="s">
        <v>140</v>
      </c>
      <c r="E156" s="40" t="s">
        <v>249</v>
      </c>
      <c r="F156" s="2" t="s">
        <v>140</v>
      </c>
      <c r="G156" s="2" t="s">
        <v>140</v>
      </c>
      <c r="H156" s="2" t="s">
        <v>140</v>
      </c>
      <c r="I156" s="2" t="s">
        <v>140</v>
      </c>
      <c r="J156" s="2" t="s">
        <v>140</v>
      </c>
      <c r="K156" s="6" t="s">
        <v>140</v>
      </c>
      <c r="L156" s="6" t="s">
        <v>140</v>
      </c>
      <c r="M156" s="2" t="s">
        <v>140</v>
      </c>
      <c r="N156" s="2" t="s">
        <v>140</v>
      </c>
      <c r="O156" s="2" t="s">
        <v>140</v>
      </c>
      <c r="P156" s="2" t="s">
        <v>140</v>
      </c>
      <c r="Q156" s="2" t="s">
        <v>140</v>
      </c>
      <c r="R156" s="2" t="s">
        <v>140</v>
      </c>
      <c r="S156" s="2" t="s">
        <v>140</v>
      </c>
      <c r="T156" s="2" t="s">
        <v>140</v>
      </c>
      <c r="U156" s="3" t="s">
        <v>140</v>
      </c>
    </row>
    <row r="157" spans="1:21" ht="147" customHeight="1" x14ac:dyDescent="0.2">
      <c r="A157" s="6" t="s">
        <v>356</v>
      </c>
      <c r="B157" s="5" t="s">
        <v>515</v>
      </c>
      <c r="C157" s="2" t="s">
        <v>158</v>
      </c>
      <c r="D157" s="2" t="s">
        <v>140</v>
      </c>
      <c r="E157" s="40" t="s">
        <v>253</v>
      </c>
      <c r="F157" s="2" t="s">
        <v>140</v>
      </c>
      <c r="G157" s="2" t="s">
        <v>140</v>
      </c>
      <c r="H157" s="2" t="s">
        <v>140</v>
      </c>
      <c r="I157" s="2" t="s">
        <v>140</v>
      </c>
      <c r="J157" s="2" t="s">
        <v>140</v>
      </c>
      <c r="K157" s="6" t="s">
        <v>140</v>
      </c>
      <c r="L157" s="6" t="s">
        <v>140</v>
      </c>
      <c r="M157" s="2" t="s">
        <v>140</v>
      </c>
      <c r="N157" s="2" t="s">
        <v>140</v>
      </c>
      <c r="O157" s="2">
        <v>10</v>
      </c>
      <c r="P157" s="2">
        <v>5</v>
      </c>
      <c r="Q157" s="2">
        <v>5</v>
      </c>
      <c r="R157" s="2" t="s">
        <v>140</v>
      </c>
      <c r="S157" s="2" t="s">
        <v>140</v>
      </c>
      <c r="T157" s="2" t="s">
        <v>140</v>
      </c>
      <c r="U157" s="3" t="s">
        <v>140</v>
      </c>
    </row>
    <row r="158" spans="1:21" ht="150.75" customHeight="1" x14ac:dyDescent="0.2">
      <c r="A158" s="6" t="s">
        <v>357</v>
      </c>
      <c r="B158" s="5" t="s">
        <v>439</v>
      </c>
      <c r="C158" s="2" t="s">
        <v>157</v>
      </c>
      <c r="D158" s="2" t="s">
        <v>140</v>
      </c>
      <c r="E158" s="40" t="s">
        <v>253</v>
      </c>
      <c r="F158" s="2" t="s">
        <v>140</v>
      </c>
      <c r="G158" s="2" t="s">
        <v>140</v>
      </c>
      <c r="H158" s="2" t="s">
        <v>140</v>
      </c>
      <c r="I158" s="2" t="s">
        <v>140</v>
      </c>
      <c r="J158" s="2" t="s">
        <v>140</v>
      </c>
      <c r="K158" s="6" t="s">
        <v>140</v>
      </c>
      <c r="L158" s="6" t="s">
        <v>140</v>
      </c>
      <c r="M158" s="2" t="s">
        <v>140</v>
      </c>
      <c r="N158" s="2" t="s">
        <v>140</v>
      </c>
      <c r="O158" s="2">
        <v>150</v>
      </c>
      <c r="P158" s="2">
        <v>150</v>
      </c>
      <c r="Q158" s="2">
        <v>150</v>
      </c>
      <c r="R158" s="2" t="s">
        <v>140</v>
      </c>
      <c r="S158" s="2" t="s">
        <v>140</v>
      </c>
      <c r="T158" s="2" t="s">
        <v>140</v>
      </c>
      <c r="U158" s="3" t="s">
        <v>140</v>
      </c>
    </row>
    <row r="159" spans="1:21" ht="51" x14ac:dyDescent="0.2">
      <c r="A159" s="83" t="s">
        <v>214</v>
      </c>
      <c r="B159" s="1" t="s">
        <v>440</v>
      </c>
      <c r="C159" s="2" t="s">
        <v>140</v>
      </c>
      <c r="D159" s="2" t="s">
        <v>140</v>
      </c>
      <c r="E159" s="2" t="s">
        <v>140</v>
      </c>
      <c r="F159" s="21" t="s">
        <v>307</v>
      </c>
      <c r="G159" s="40" t="s">
        <v>156</v>
      </c>
      <c r="H159" s="2" t="s">
        <v>140</v>
      </c>
      <c r="I159" s="2" t="s">
        <v>140</v>
      </c>
      <c r="J159" s="2" t="s">
        <v>140</v>
      </c>
      <c r="K159" s="6" t="s">
        <v>140</v>
      </c>
      <c r="L159" s="6" t="s">
        <v>140</v>
      </c>
      <c r="M159" s="2" t="s">
        <v>140</v>
      </c>
      <c r="N159" s="2" t="s">
        <v>140</v>
      </c>
      <c r="O159" s="2" t="s">
        <v>140</v>
      </c>
      <c r="P159" s="2" t="s">
        <v>140</v>
      </c>
      <c r="Q159" s="2" t="s">
        <v>140</v>
      </c>
      <c r="R159" s="2" t="s">
        <v>140</v>
      </c>
      <c r="S159" s="2" t="s">
        <v>140</v>
      </c>
      <c r="T159" s="2" t="s">
        <v>140</v>
      </c>
      <c r="U159" s="3" t="s">
        <v>140</v>
      </c>
    </row>
    <row r="160" spans="1:21" x14ac:dyDescent="0.2">
      <c r="A160" s="83"/>
      <c r="B160" s="1" t="s">
        <v>256</v>
      </c>
      <c r="C160" s="2" t="s">
        <v>141</v>
      </c>
      <c r="D160" s="2" t="s">
        <v>140</v>
      </c>
      <c r="E160" s="2" t="s">
        <v>140</v>
      </c>
      <c r="F160" s="2" t="s">
        <v>140</v>
      </c>
      <c r="G160" s="2" t="s">
        <v>140</v>
      </c>
      <c r="H160" s="6" t="s">
        <v>165</v>
      </c>
      <c r="I160" s="2"/>
      <c r="J160" s="2"/>
      <c r="K160" s="6" t="s">
        <v>140</v>
      </c>
      <c r="L160" s="6" t="s">
        <v>140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37">
        <v>540</v>
      </c>
      <c r="T160" s="46">
        <v>0</v>
      </c>
      <c r="U160" s="17">
        <f>SUM(M160:T160)</f>
        <v>540</v>
      </c>
    </row>
    <row r="161" spans="1:21" ht="60" customHeight="1" x14ac:dyDescent="0.2">
      <c r="A161" s="6" t="s">
        <v>347</v>
      </c>
      <c r="B161" s="5" t="s">
        <v>441</v>
      </c>
      <c r="C161" s="2" t="s">
        <v>157</v>
      </c>
      <c r="D161" s="2" t="s">
        <v>140</v>
      </c>
      <c r="E161" s="40" t="s">
        <v>303</v>
      </c>
      <c r="F161" s="2" t="s">
        <v>140</v>
      </c>
      <c r="G161" s="2" t="s">
        <v>140</v>
      </c>
      <c r="H161" s="2" t="s">
        <v>140</v>
      </c>
      <c r="I161" s="2" t="s">
        <v>140</v>
      </c>
      <c r="J161" s="2" t="s">
        <v>140</v>
      </c>
      <c r="K161" s="6" t="s">
        <v>140</v>
      </c>
      <c r="L161" s="6" t="s">
        <v>140</v>
      </c>
      <c r="M161" s="2" t="s">
        <v>140</v>
      </c>
      <c r="N161" s="2" t="s">
        <v>140</v>
      </c>
      <c r="O161" s="2" t="s">
        <v>140</v>
      </c>
      <c r="P161" s="2" t="s">
        <v>140</v>
      </c>
      <c r="Q161" s="2" t="s">
        <v>140</v>
      </c>
      <c r="R161" s="2">
        <v>3</v>
      </c>
      <c r="S161" s="2">
        <v>3</v>
      </c>
      <c r="T161" s="2">
        <v>3</v>
      </c>
      <c r="U161" s="17" t="s">
        <v>140</v>
      </c>
    </row>
    <row r="162" spans="1:21" ht="48" x14ac:dyDescent="0.2">
      <c r="A162" s="83" t="s">
        <v>215</v>
      </c>
      <c r="B162" s="1" t="s">
        <v>442</v>
      </c>
      <c r="C162" s="2" t="s">
        <v>140</v>
      </c>
      <c r="D162" s="2" t="s">
        <v>140</v>
      </c>
      <c r="E162" s="2" t="s">
        <v>140</v>
      </c>
      <c r="F162" s="21" t="s">
        <v>304</v>
      </c>
      <c r="G162" s="40" t="s">
        <v>156</v>
      </c>
      <c r="H162" s="2" t="s">
        <v>140</v>
      </c>
      <c r="I162" s="2" t="s">
        <v>140</v>
      </c>
      <c r="J162" s="2" t="s">
        <v>140</v>
      </c>
      <c r="K162" s="6" t="s">
        <v>140</v>
      </c>
      <c r="L162" s="6" t="s">
        <v>140</v>
      </c>
      <c r="M162" s="2" t="s">
        <v>140</v>
      </c>
      <c r="N162" s="2" t="s">
        <v>140</v>
      </c>
      <c r="O162" s="2" t="s">
        <v>140</v>
      </c>
      <c r="P162" s="2" t="s">
        <v>140</v>
      </c>
      <c r="Q162" s="2" t="s">
        <v>140</v>
      </c>
      <c r="R162" s="2" t="s">
        <v>140</v>
      </c>
      <c r="S162" s="2" t="s">
        <v>140</v>
      </c>
      <c r="T162" s="2" t="s">
        <v>140</v>
      </c>
      <c r="U162" s="3" t="s">
        <v>140</v>
      </c>
    </row>
    <row r="163" spans="1:21" x14ac:dyDescent="0.2">
      <c r="A163" s="83"/>
      <c r="B163" s="1" t="s">
        <v>256</v>
      </c>
      <c r="C163" s="2" t="s">
        <v>141</v>
      </c>
      <c r="D163" s="2" t="s">
        <v>140</v>
      </c>
      <c r="E163" s="2" t="s">
        <v>140</v>
      </c>
      <c r="F163" s="2" t="s">
        <v>140</v>
      </c>
      <c r="G163" s="2" t="s">
        <v>140</v>
      </c>
      <c r="H163" s="6" t="s">
        <v>165</v>
      </c>
      <c r="I163" s="2">
        <v>1820303512</v>
      </c>
      <c r="J163" s="2">
        <v>350</v>
      </c>
      <c r="K163" s="6" t="s">
        <v>140</v>
      </c>
      <c r="L163" s="6" t="s">
        <v>140</v>
      </c>
      <c r="M163" s="37">
        <v>6319.1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8">
        <f>SUM(M163:T163)</f>
        <v>6319.1</v>
      </c>
    </row>
    <row r="164" spans="1:21" ht="90" customHeight="1" x14ac:dyDescent="0.2">
      <c r="A164" s="6" t="s">
        <v>348</v>
      </c>
      <c r="B164" s="5" t="s">
        <v>443</v>
      </c>
      <c r="C164" s="2" t="s">
        <v>158</v>
      </c>
      <c r="D164" s="2" t="s">
        <v>140</v>
      </c>
      <c r="E164" s="40" t="s">
        <v>197</v>
      </c>
      <c r="F164" s="2" t="s">
        <v>140</v>
      </c>
      <c r="G164" s="2" t="s">
        <v>140</v>
      </c>
      <c r="H164" s="2" t="s">
        <v>140</v>
      </c>
      <c r="I164" s="2" t="s">
        <v>140</v>
      </c>
      <c r="J164" s="2" t="s">
        <v>140</v>
      </c>
      <c r="K164" s="6" t="s">
        <v>140</v>
      </c>
      <c r="L164" s="6" t="s">
        <v>140</v>
      </c>
      <c r="M164" s="2">
        <v>90</v>
      </c>
      <c r="N164" s="2">
        <v>10</v>
      </c>
      <c r="O164" s="2">
        <v>19</v>
      </c>
      <c r="P164" s="2">
        <v>20</v>
      </c>
      <c r="Q164" s="2" t="s">
        <v>140</v>
      </c>
      <c r="R164" s="2">
        <v>90</v>
      </c>
      <c r="S164" s="2">
        <v>90</v>
      </c>
      <c r="T164" s="2">
        <v>90</v>
      </c>
      <c r="U164" s="17" t="s">
        <v>140</v>
      </c>
    </row>
    <row r="165" spans="1:21" ht="48" x14ac:dyDescent="0.2">
      <c r="A165" s="83" t="s">
        <v>349</v>
      </c>
      <c r="B165" s="1" t="s">
        <v>444</v>
      </c>
      <c r="C165" s="2" t="s">
        <v>140</v>
      </c>
      <c r="D165" s="2" t="s">
        <v>140</v>
      </c>
      <c r="E165" s="2" t="s">
        <v>140</v>
      </c>
      <c r="F165" s="21" t="s">
        <v>304</v>
      </c>
      <c r="G165" s="40" t="s">
        <v>156</v>
      </c>
      <c r="H165" s="2" t="s">
        <v>140</v>
      </c>
      <c r="I165" s="2" t="s">
        <v>140</v>
      </c>
      <c r="J165" s="2" t="s">
        <v>140</v>
      </c>
      <c r="K165" s="6" t="s">
        <v>140</v>
      </c>
      <c r="L165" s="6" t="s">
        <v>140</v>
      </c>
      <c r="M165" s="2" t="s">
        <v>140</v>
      </c>
      <c r="N165" s="2" t="s">
        <v>140</v>
      </c>
      <c r="O165" s="2" t="s">
        <v>140</v>
      </c>
      <c r="P165" s="2" t="s">
        <v>140</v>
      </c>
      <c r="Q165" s="2" t="s">
        <v>140</v>
      </c>
      <c r="R165" s="2" t="s">
        <v>140</v>
      </c>
      <c r="S165" s="2" t="s">
        <v>140</v>
      </c>
      <c r="T165" s="2" t="s">
        <v>140</v>
      </c>
      <c r="U165" s="3" t="s">
        <v>140</v>
      </c>
    </row>
    <row r="166" spans="1:21" x14ac:dyDescent="0.2">
      <c r="A166" s="83"/>
      <c r="B166" s="1" t="s">
        <v>256</v>
      </c>
      <c r="C166" s="2" t="s">
        <v>141</v>
      </c>
      <c r="D166" s="2" t="s">
        <v>140</v>
      </c>
      <c r="E166" s="2" t="s">
        <v>140</v>
      </c>
      <c r="F166" s="2" t="s">
        <v>140</v>
      </c>
      <c r="G166" s="2" t="s">
        <v>140</v>
      </c>
      <c r="H166" s="6" t="s">
        <v>165</v>
      </c>
      <c r="I166" s="2">
        <v>1820303000</v>
      </c>
      <c r="J166" s="2">
        <v>244</v>
      </c>
      <c r="K166" s="6" t="s">
        <v>140</v>
      </c>
      <c r="L166" s="6" t="s">
        <v>140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17">
        <f>SUM(M166:T166)</f>
        <v>0</v>
      </c>
    </row>
    <row r="167" spans="1:21" ht="48" customHeight="1" x14ac:dyDescent="0.2">
      <c r="A167" s="6" t="s">
        <v>358</v>
      </c>
      <c r="B167" s="5" t="s">
        <v>445</v>
      </c>
      <c r="C167" s="2" t="s">
        <v>158</v>
      </c>
      <c r="D167" s="2" t="s">
        <v>140</v>
      </c>
      <c r="E167" s="40" t="s">
        <v>235</v>
      </c>
      <c r="F167" s="2" t="s">
        <v>140</v>
      </c>
      <c r="G167" s="2" t="s">
        <v>140</v>
      </c>
      <c r="H167" s="2" t="s">
        <v>140</v>
      </c>
      <c r="I167" s="2" t="s">
        <v>140</v>
      </c>
      <c r="J167" s="2" t="s">
        <v>140</v>
      </c>
      <c r="K167" s="6" t="s">
        <v>140</v>
      </c>
      <c r="L167" s="6" t="s">
        <v>140</v>
      </c>
      <c r="M167" s="2">
        <v>230</v>
      </c>
      <c r="N167" s="2">
        <v>240</v>
      </c>
      <c r="O167" s="2">
        <v>480</v>
      </c>
      <c r="P167" s="2">
        <v>250</v>
      </c>
      <c r="Q167" s="2">
        <v>250</v>
      </c>
      <c r="R167" s="2">
        <v>250</v>
      </c>
      <c r="S167" s="2">
        <v>250</v>
      </c>
      <c r="T167" s="2">
        <v>250</v>
      </c>
      <c r="U167" s="3" t="s">
        <v>140</v>
      </c>
    </row>
    <row r="168" spans="1:21" ht="56.25" customHeight="1" x14ac:dyDescent="0.2">
      <c r="A168" s="78" t="s">
        <v>359</v>
      </c>
      <c r="B168" s="79" t="s">
        <v>528</v>
      </c>
      <c r="C168" s="2" t="s">
        <v>158</v>
      </c>
      <c r="D168" s="2" t="s">
        <v>140</v>
      </c>
      <c r="E168" s="40" t="s">
        <v>235</v>
      </c>
      <c r="F168" s="2" t="s">
        <v>140</v>
      </c>
      <c r="G168" s="2" t="s">
        <v>140</v>
      </c>
      <c r="H168" s="2" t="s">
        <v>140</v>
      </c>
      <c r="I168" s="2" t="s">
        <v>140</v>
      </c>
      <c r="J168" s="2" t="s">
        <v>140</v>
      </c>
      <c r="K168" s="6" t="s">
        <v>140</v>
      </c>
      <c r="L168" s="6" t="s">
        <v>140</v>
      </c>
      <c r="M168" s="2">
        <v>180</v>
      </c>
      <c r="N168" s="2">
        <v>180</v>
      </c>
      <c r="O168" s="2">
        <v>232</v>
      </c>
      <c r="P168" s="2">
        <v>120</v>
      </c>
      <c r="Q168" s="2">
        <v>210</v>
      </c>
      <c r="R168" s="2">
        <v>210</v>
      </c>
      <c r="S168" s="2">
        <v>210</v>
      </c>
      <c r="T168" s="2">
        <v>210</v>
      </c>
      <c r="U168" s="3" t="s">
        <v>140</v>
      </c>
    </row>
    <row r="169" spans="1:21" ht="72" x14ac:dyDescent="0.2">
      <c r="A169" s="6" t="s">
        <v>360</v>
      </c>
      <c r="B169" s="5" t="s">
        <v>446</v>
      </c>
      <c r="C169" s="2" t="s">
        <v>158</v>
      </c>
      <c r="D169" s="2" t="s">
        <v>140</v>
      </c>
      <c r="E169" s="40" t="s">
        <v>198</v>
      </c>
      <c r="F169" s="2" t="s">
        <v>140</v>
      </c>
      <c r="G169" s="2" t="s">
        <v>140</v>
      </c>
      <c r="H169" s="2" t="s">
        <v>140</v>
      </c>
      <c r="I169" s="2" t="s">
        <v>140</v>
      </c>
      <c r="J169" s="2" t="s">
        <v>140</v>
      </c>
      <c r="K169" s="6" t="s">
        <v>140</v>
      </c>
      <c r="L169" s="6" t="s">
        <v>140</v>
      </c>
      <c r="M169" s="2">
        <v>79</v>
      </c>
      <c r="N169" s="2">
        <v>45</v>
      </c>
      <c r="O169" s="2">
        <v>17</v>
      </c>
      <c r="P169" s="2">
        <v>30</v>
      </c>
      <c r="Q169" s="2">
        <v>30</v>
      </c>
      <c r="R169" s="2">
        <v>30</v>
      </c>
      <c r="S169" s="2">
        <v>30</v>
      </c>
      <c r="T169" s="2">
        <v>30</v>
      </c>
      <c r="U169" s="3" t="s">
        <v>140</v>
      </c>
    </row>
    <row r="170" spans="1:21" ht="48" x14ac:dyDescent="0.2">
      <c r="A170" s="83" t="s">
        <v>60</v>
      </c>
      <c r="B170" s="1" t="s">
        <v>62</v>
      </c>
      <c r="C170" s="2" t="s">
        <v>140</v>
      </c>
      <c r="D170" s="2" t="s">
        <v>140</v>
      </c>
      <c r="E170" s="2" t="s">
        <v>140</v>
      </c>
      <c r="F170" s="21" t="s">
        <v>304</v>
      </c>
      <c r="G170" s="40" t="s">
        <v>156</v>
      </c>
      <c r="H170" s="2" t="s">
        <v>140</v>
      </c>
      <c r="I170" s="2" t="s">
        <v>140</v>
      </c>
      <c r="J170" s="2" t="s">
        <v>140</v>
      </c>
      <c r="K170" s="6" t="s">
        <v>140</v>
      </c>
      <c r="L170" s="6" t="s">
        <v>140</v>
      </c>
      <c r="M170" s="2" t="s">
        <v>140</v>
      </c>
      <c r="N170" s="2" t="s">
        <v>140</v>
      </c>
      <c r="O170" s="2" t="s">
        <v>140</v>
      </c>
      <c r="P170" s="2" t="s">
        <v>140</v>
      </c>
      <c r="Q170" s="2" t="s">
        <v>140</v>
      </c>
      <c r="R170" s="2" t="s">
        <v>140</v>
      </c>
      <c r="S170" s="2" t="s">
        <v>140</v>
      </c>
      <c r="T170" s="2" t="s">
        <v>140</v>
      </c>
      <c r="U170" s="3" t="s">
        <v>140</v>
      </c>
    </row>
    <row r="171" spans="1:21" x14ac:dyDescent="0.2">
      <c r="A171" s="83"/>
      <c r="B171" s="1" t="s">
        <v>256</v>
      </c>
      <c r="C171" s="2" t="s">
        <v>141</v>
      </c>
      <c r="D171" s="2" t="s">
        <v>140</v>
      </c>
      <c r="E171" s="2" t="s">
        <v>140</v>
      </c>
      <c r="F171" s="21" t="s">
        <v>319</v>
      </c>
      <c r="G171" s="22" t="s">
        <v>140</v>
      </c>
      <c r="H171" s="2" t="s">
        <v>140</v>
      </c>
      <c r="I171" s="2" t="s">
        <v>140</v>
      </c>
      <c r="J171" s="2" t="s">
        <v>140</v>
      </c>
      <c r="K171" s="6" t="s">
        <v>140</v>
      </c>
      <c r="L171" s="6" t="s">
        <v>140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17">
        <f>SUM(M171:T171)</f>
        <v>0</v>
      </c>
    </row>
    <row r="172" spans="1:21" x14ac:dyDescent="0.2">
      <c r="A172" s="83"/>
      <c r="B172" s="1" t="s">
        <v>257</v>
      </c>
      <c r="C172" s="2" t="s">
        <v>141</v>
      </c>
      <c r="D172" s="2" t="s">
        <v>140</v>
      </c>
      <c r="E172" s="2" t="s">
        <v>140</v>
      </c>
      <c r="F172" s="2" t="s">
        <v>140</v>
      </c>
      <c r="G172" s="2" t="s">
        <v>140</v>
      </c>
      <c r="H172" s="2" t="s">
        <v>140</v>
      </c>
      <c r="I172" s="2" t="s">
        <v>140</v>
      </c>
      <c r="J172" s="2" t="s">
        <v>140</v>
      </c>
      <c r="K172" s="6" t="s">
        <v>140</v>
      </c>
      <c r="L172" s="6" t="s">
        <v>140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0</v>
      </c>
      <c r="U172" s="17">
        <f>SUM(M172:T172)</f>
        <v>0</v>
      </c>
    </row>
    <row r="173" spans="1:21" ht="84" customHeight="1" x14ac:dyDescent="0.2">
      <c r="A173" s="6" t="s">
        <v>61</v>
      </c>
      <c r="B173" s="5" t="s">
        <v>63</v>
      </c>
      <c r="C173" s="2" t="s">
        <v>158</v>
      </c>
      <c r="D173" s="2" t="s">
        <v>140</v>
      </c>
      <c r="E173" s="40" t="s">
        <v>197</v>
      </c>
      <c r="F173" s="2" t="s">
        <v>140</v>
      </c>
      <c r="G173" s="2" t="s">
        <v>140</v>
      </c>
      <c r="H173" s="2" t="s">
        <v>140</v>
      </c>
      <c r="I173" s="2" t="s">
        <v>140</v>
      </c>
      <c r="J173" s="2" t="s">
        <v>140</v>
      </c>
      <c r="K173" s="6" t="s">
        <v>140</v>
      </c>
      <c r="L173" s="6" t="s">
        <v>140</v>
      </c>
      <c r="M173" s="2">
        <v>0</v>
      </c>
      <c r="N173" s="2">
        <v>0</v>
      </c>
      <c r="O173" s="2">
        <v>0</v>
      </c>
      <c r="P173" s="2">
        <v>140</v>
      </c>
      <c r="Q173" s="2">
        <v>160</v>
      </c>
      <c r="R173" s="2">
        <v>200</v>
      </c>
      <c r="S173" s="2">
        <v>200</v>
      </c>
      <c r="T173" s="2">
        <v>200</v>
      </c>
      <c r="U173" s="17" t="s">
        <v>140</v>
      </c>
    </row>
    <row r="174" spans="1:21" ht="48" x14ac:dyDescent="0.2">
      <c r="A174" s="83" t="s">
        <v>216</v>
      </c>
      <c r="B174" s="75" t="s">
        <v>447</v>
      </c>
      <c r="C174" s="2" t="s">
        <v>140</v>
      </c>
      <c r="D174" s="2">
        <v>0.4</v>
      </c>
      <c r="E174" s="2" t="s">
        <v>140</v>
      </c>
      <c r="F174" s="21" t="s">
        <v>304</v>
      </c>
      <c r="G174" s="40" t="s">
        <v>156</v>
      </c>
      <c r="H174" s="2" t="s">
        <v>140</v>
      </c>
      <c r="I174" s="2" t="s">
        <v>140</v>
      </c>
      <c r="J174" s="2" t="s">
        <v>140</v>
      </c>
      <c r="K174" s="6" t="s">
        <v>140</v>
      </c>
      <c r="L174" s="6" t="s">
        <v>140</v>
      </c>
      <c r="M174" s="2" t="s">
        <v>140</v>
      </c>
      <c r="N174" s="2" t="s">
        <v>140</v>
      </c>
      <c r="O174" s="2" t="s">
        <v>140</v>
      </c>
      <c r="P174" s="2" t="s">
        <v>140</v>
      </c>
      <c r="Q174" s="2" t="s">
        <v>140</v>
      </c>
      <c r="R174" s="2" t="s">
        <v>140</v>
      </c>
      <c r="S174" s="2" t="s">
        <v>140</v>
      </c>
      <c r="T174" s="2" t="s">
        <v>140</v>
      </c>
      <c r="U174" s="3" t="s">
        <v>140</v>
      </c>
    </row>
    <row r="175" spans="1:21" x14ac:dyDescent="0.2">
      <c r="A175" s="83"/>
      <c r="B175" s="1" t="s">
        <v>255</v>
      </c>
      <c r="C175" s="2" t="s">
        <v>141</v>
      </c>
      <c r="D175" s="2" t="s">
        <v>140</v>
      </c>
      <c r="E175" s="2" t="s">
        <v>140</v>
      </c>
      <c r="F175" s="2" t="s">
        <v>140</v>
      </c>
      <c r="G175" s="2" t="s">
        <v>140</v>
      </c>
      <c r="H175" s="2" t="s">
        <v>140</v>
      </c>
      <c r="I175" s="2" t="s">
        <v>140</v>
      </c>
      <c r="J175" s="2" t="s">
        <v>140</v>
      </c>
      <c r="K175" s="6" t="s">
        <v>140</v>
      </c>
      <c r="L175" s="6" t="s">
        <v>140</v>
      </c>
      <c r="M175" s="39">
        <f t="shared" ref="M175:T175" si="10">SUM(M177:M180)</f>
        <v>0</v>
      </c>
      <c r="N175" s="39">
        <f t="shared" si="10"/>
        <v>0</v>
      </c>
      <c r="O175" s="39">
        <f t="shared" si="10"/>
        <v>0</v>
      </c>
      <c r="P175" s="39">
        <f t="shared" si="10"/>
        <v>0</v>
      </c>
      <c r="Q175" s="39">
        <f t="shared" si="10"/>
        <v>0</v>
      </c>
      <c r="R175" s="39">
        <f t="shared" si="10"/>
        <v>0</v>
      </c>
      <c r="S175" s="39">
        <f>SUM(S177:S180)</f>
        <v>0</v>
      </c>
      <c r="T175" s="39">
        <f t="shared" si="10"/>
        <v>0</v>
      </c>
      <c r="U175" s="17">
        <f>SUM(M175:T175)</f>
        <v>0</v>
      </c>
    </row>
    <row r="176" spans="1:21" x14ac:dyDescent="0.2">
      <c r="A176" s="83"/>
      <c r="B176" s="1" t="s">
        <v>145</v>
      </c>
      <c r="C176" s="2" t="s">
        <v>140</v>
      </c>
      <c r="D176" s="2" t="s">
        <v>140</v>
      </c>
      <c r="E176" s="2" t="s">
        <v>140</v>
      </c>
      <c r="F176" s="2" t="s">
        <v>140</v>
      </c>
      <c r="G176" s="2" t="s">
        <v>140</v>
      </c>
      <c r="H176" s="2" t="s">
        <v>140</v>
      </c>
      <c r="I176" s="2" t="s">
        <v>140</v>
      </c>
      <c r="J176" s="2" t="s">
        <v>140</v>
      </c>
      <c r="K176" s="6" t="s">
        <v>140</v>
      </c>
      <c r="L176" s="6" t="s">
        <v>140</v>
      </c>
      <c r="M176" s="2" t="s">
        <v>140</v>
      </c>
      <c r="N176" s="2" t="s">
        <v>140</v>
      </c>
      <c r="O176" s="2" t="s">
        <v>140</v>
      </c>
      <c r="P176" s="2" t="s">
        <v>140</v>
      </c>
      <c r="Q176" s="2" t="s">
        <v>140</v>
      </c>
      <c r="R176" s="2" t="s">
        <v>140</v>
      </c>
      <c r="S176" s="2" t="s">
        <v>140</v>
      </c>
      <c r="T176" s="2" t="s">
        <v>140</v>
      </c>
      <c r="U176" s="3" t="s">
        <v>140</v>
      </c>
    </row>
    <row r="177" spans="1:21" x14ac:dyDescent="0.2">
      <c r="A177" s="83"/>
      <c r="B177" s="1" t="s">
        <v>146</v>
      </c>
      <c r="C177" s="2" t="s">
        <v>141</v>
      </c>
      <c r="D177" s="2" t="s">
        <v>140</v>
      </c>
      <c r="E177" s="2" t="s">
        <v>140</v>
      </c>
      <c r="F177" s="2" t="s">
        <v>140</v>
      </c>
      <c r="G177" s="2" t="s">
        <v>140</v>
      </c>
      <c r="H177" s="2" t="s">
        <v>140</v>
      </c>
      <c r="I177" s="2" t="s">
        <v>140</v>
      </c>
      <c r="J177" s="2" t="s">
        <v>140</v>
      </c>
      <c r="K177" s="6" t="s">
        <v>140</v>
      </c>
      <c r="L177" s="6" t="s">
        <v>140</v>
      </c>
      <c r="M177" s="39">
        <f t="shared" ref="M177:T177" si="11">M183+M186+M189</f>
        <v>0</v>
      </c>
      <c r="N177" s="39">
        <f t="shared" si="11"/>
        <v>0</v>
      </c>
      <c r="O177" s="39">
        <f t="shared" si="11"/>
        <v>0</v>
      </c>
      <c r="P177" s="39">
        <f t="shared" si="11"/>
        <v>0</v>
      </c>
      <c r="Q177" s="39">
        <f t="shared" si="11"/>
        <v>0</v>
      </c>
      <c r="R177" s="39">
        <f t="shared" si="11"/>
        <v>0</v>
      </c>
      <c r="S177" s="39">
        <f>S183+S186+S189</f>
        <v>0</v>
      </c>
      <c r="T177" s="39">
        <f t="shared" si="11"/>
        <v>0</v>
      </c>
      <c r="U177" s="17">
        <f>SUM(M177:T177)</f>
        <v>0</v>
      </c>
    </row>
    <row r="178" spans="1:21" x14ac:dyDescent="0.2">
      <c r="A178" s="83"/>
      <c r="B178" s="1" t="s">
        <v>147</v>
      </c>
      <c r="C178" s="2" t="s">
        <v>141</v>
      </c>
      <c r="D178" s="2"/>
      <c r="E178" s="2" t="s">
        <v>140</v>
      </c>
      <c r="F178" s="2" t="s">
        <v>140</v>
      </c>
      <c r="G178" s="2" t="s">
        <v>140</v>
      </c>
      <c r="H178" s="2" t="s">
        <v>140</v>
      </c>
      <c r="I178" s="2" t="s">
        <v>140</v>
      </c>
      <c r="J178" s="2" t="s">
        <v>140</v>
      </c>
      <c r="K178" s="6" t="s">
        <v>140</v>
      </c>
      <c r="L178" s="6" t="s">
        <v>140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17">
        <f>SUM(M178:T178)</f>
        <v>0</v>
      </c>
    </row>
    <row r="179" spans="1:21" x14ac:dyDescent="0.2">
      <c r="A179" s="83"/>
      <c r="B179" s="1" t="s">
        <v>149</v>
      </c>
      <c r="C179" s="2" t="s">
        <v>141</v>
      </c>
      <c r="D179" s="2" t="s">
        <v>140</v>
      </c>
      <c r="E179" s="2" t="s">
        <v>140</v>
      </c>
      <c r="F179" s="2" t="s">
        <v>140</v>
      </c>
      <c r="G179" s="2" t="s">
        <v>140</v>
      </c>
      <c r="H179" s="2" t="s">
        <v>140</v>
      </c>
      <c r="I179" s="2" t="s">
        <v>140</v>
      </c>
      <c r="J179" s="2" t="s">
        <v>140</v>
      </c>
      <c r="K179" s="6" t="s">
        <v>140</v>
      </c>
      <c r="L179" s="6" t="s">
        <v>140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39">
        <v>0</v>
      </c>
      <c r="S179" s="39">
        <v>0</v>
      </c>
      <c r="T179" s="39">
        <v>0</v>
      </c>
      <c r="U179" s="17">
        <f>SUM(M179:T179)</f>
        <v>0</v>
      </c>
    </row>
    <row r="180" spans="1:21" x14ac:dyDescent="0.2">
      <c r="A180" s="83"/>
      <c r="B180" s="1" t="s">
        <v>150</v>
      </c>
      <c r="C180" s="2" t="s">
        <v>141</v>
      </c>
      <c r="D180" s="2" t="s">
        <v>140</v>
      </c>
      <c r="E180" s="48"/>
      <c r="F180" s="2" t="s">
        <v>140</v>
      </c>
      <c r="G180" s="2" t="s">
        <v>140</v>
      </c>
      <c r="H180" s="2" t="s">
        <v>140</v>
      </c>
      <c r="I180" s="2" t="s">
        <v>140</v>
      </c>
      <c r="J180" s="2" t="s">
        <v>140</v>
      </c>
      <c r="K180" s="6" t="s">
        <v>140</v>
      </c>
      <c r="L180" s="6" t="s">
        <v>140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17">
        <f>SUM(M180:T180)</f>
        <v>0</v>
      </c>
    </row>
    <row r="181" spans="1:21" ht="48" x14ac:dyDescent="0.2">
      <c r="A181" s="6" t="s">
        <v>233</v>
      </c>
      <c r="B181" s="5" t="s">
        <v>448</v>
      </c>
      <c r="C181" s="2" t="s">
        <v>157</v>
      </c>
      <c r="D181" s="2" t="s">
        <v>140</v>
      </c>
      <c r="E181" s="40" t="s">
        <v>180</v>
      </c>
      <c r="F181" s="2" t="s">
        <v>140</v>
      </c>
      <c r="G181" s="40" t="s">
        <v>156</v>
      </c>
      <c r="H181" s="2" t="s">
        <v>140</v>
      </c>
      <c r="I181" s="2" t="s">
        <v>140</v>
      </c>
      <c r="J181" s="2" t="s">
        <v>140</v>
      </c>
      <c r="K181" s="6" t="s">
        <v>140</v>
      </c>
      <c r="L181" s="6" t="s">
        <v>140</v>
      </c>
      <c r="M181" s="37" t="s">
        <v>140</v>
      </c>
      <c r="N181" s="2">
        <v>2</v>
      </c>
      <c r="O181" s="2">
        <v>2</v>
      </c>
      <c r="P181" s="2">
        <v>2</v>
      </c>
      <c r="Q181" s="2">
        <v>2</v>
      </c>
      <c r="R181" s="2">
        <v>2</v>
      </c>
      <c r="S181" s="2">
        <v>2</v>
      </c>
      <c r="T181" s="2">
        <v>2</v>
      </c>
      <c r="U181" s="3" t="s">
        <v>140</v>
      </c>
    </row>
    <row r="182" spans="1:21" ht="48" x14ac:dyDescent="0.2">
      <c r="A182" s="83" t="s">
        <v>217</v>
      </c>
      <c r="B182" s="1" t="s">
        <v>449</v>
      </c>
      <c r="C182" s="2" t="s">
        <v>140</v>
      </c>
      <c r="D182" s="2" t="s">
        <v>140</v>
      </c>
      <c r="E182" s="2" t="s">
        <v>140</v>
      </c>
      <c r="F182" s="21" t="s">
        <v>304</v>
      </c>
      <c r="G182" s="40" t="s">
        <v>156</v>
      </c>
      <c r="H182" s="2" t="s">
        <v>140</v>
      </c>
      <c r="I182" s="2" t="s">
        <v>140</v>
      </c>
      <c r="J182" s="2" t="s">
        <v>140</v>
      </c>
      <c r="K182" s="6" t="s">
        <v>140</v>
      </c>
      <c r="L182" s="6" t="s">
        <v>140</v>
      </c>
      <c r="M182" s="2" t="s">
        <v>140</v>
      </c>
      <c r="N182" s="2" t="s">
        <v>140</v>
      </c>
      <c r="O182" s="2" t="s">
        <v>140</v>
      </c>
      <c r="P182" s="2" t="s">
        <v>140</v>
      </c>
      <c r="Q182" s="2" t="s">
        <v>140</v>
      </c>
      <c r="R182" s="2" t="s">
        <v>140</v>
      </c>
      <c r="S182" s="2" t="s">
        <v>140</v>
      </c>
      <c r="T182" s="2" t="s">
        <v>140</v>
      </c>
      <c r="U182" s="3" t="s">
        <v>140</v>
      </c>
    </row>
    <row r="183" spans="1:21" x14ac:dyDescent="0.2">
      <c r="A183" s="83"/>
      <c r="B183" s="1" t="s">
        <v>256</v>
      </c>
      <c r="C183" s="2" t="s">
        <v>141</v>
      </c>
      <c r="D183" s="2" t="s">
        <v>140</v>
      </c>
      <c r="E183" s="2" t="s">
        <v>140</v>
      </c>
      <c r="F183" s="2" t="s">
        <v>140</v>
      </c>
      <c r="G183" s="2" t="s">
        <v>140</v>
      </c>
      <c r="H183" s="2" t="s">
        <v>140</v>
      </c>
      <c r="I183" s="2" t="s">
        <v>140</v>
      </c>
      <c r="J183" s="2" t="s">
        <v>140</v>
      </c>
      <c r="K183" s="6" t="s">
        <v>140</v>
      </c>
      <c r="L183" s="6" t="s">
        <v>140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39">
        <v>0</v>
      </c>
      <c r="T183" s="39">
        <v>0</v>
      </c>
      <c r="U183" s="17">
        <f>SUM(M183:T183)</f>
        <v>0</v>
      </c>
    </row>
    <row r="184" spans="1:21" ht="54" customHeight="1" x14ac:dyDescent="0.2">
      <c r="A184" s="6" t="s">
        <v>218</v>
      </c>
      <c r="B184" s="5" t="s">
        <v>450</v>
      </c>
      <c r="C184" s="2" t="s">
        <v>157</v>
      </c>
      <c r="D184" s="2" t="s">
        <v>140</v>
      </c>
      <c r="E184" s="40" t="s">
        <v>170</v>
      </c>
      <c r="F184" s="2" t="s">
        <v>140</v>
      </c>
      <c r="G184" s="2" t="s">
        <v>140</v>
      </c>
      <c r="H184" s="2" t="s">
        <v>140</v>
      </c>
      <c r="I184" s="2" t="s">
        <v>140</v>
      </c>
      <c r="J184" s="2" t="s">
        <v>140</v>
      </c>
      <c r="K184" s="6" t="s">
        <v>140</v>
      </c>
      <c r="L184" s="6" t="s">
        <v>140</v>
      </c>
      <c r="M184" s="2">
        <v>5</v>
      </c>
      <c r="N184" s="2">
        <v>5</v>
      </c>
      <c r="O184" s="2" t="s">
        <v>140</v>
      </c>
      <c r="P184" s="2">
        <v>20</v>
      </c>
      <c r="Q184" s="2" t="s">
        <v>140</v>
      </c>
      <c r="R184" s="2" t="s">
        <v>140</v>
      </c>
      <c r="S184" s="2" t="s">
        <v>140</v>
      </c>
      <c r="T184" s="2" t="s">
        <v>140</v>
      </c>
      <c r="U184" s="3" t="s">
        <v>140</v>
      </c>
    </row>
    <row r="185" spans="1:21" ht="48" x14ac:dyDescent="0.2">
      <c r="A185" s="83" t="s">
        <v>219</v>
      </c>
      <c r="B185" s="1" t="s">
        <v>451</v>
      </c>
      <c r="C185" s="2" t="s">
        <v>140</v>
      </c>
      <c r="D185" s="2" t="s">
        <v>140</v>
      </c>
      <c r="E185" s="2" t="s">
        <v>140</v>
      </c>
      <c r="F185" s="21" t="s">
        <v>304</v>
      </c>
      <c r="G185" s="40" t="s">
        <v>156</v>
      </c>
      <c r="H185" s="2" t="s">
        <v>140</v>
      </c>
      <c r="I185" s="2" t="s">
        <v>140</v>
      </c>
      <c r="J185" s="2" t="s">
        <v>140</v>
      </c>
      <c r="K185" s="6" t="s">
        <v>140</v>
      </c>
      <c r="L185" s="6" t="s">
        <v>140</v>
      </c>
      <c r="M185" s="2" t="s">
        <v>140</v>
      </c>
      <c r="N185" s="2" t="s">
        <v>140</v>
      </c>
      <c r="O185" s="2" t="s">
        <v>140</v>
      </c>
      <c r="P185" s="2" t="s">
        <v>140</v>
      </c>
      <c r="Q185" s="2" t="s">
        <v>140</v>
      </c>
      <c r="R185" s="2" t="s">
        <v>140</v>
      </c>
      <c r="S185" s="2" t="s">
        <v>140</v>
      </c>
      <c r="T185" s="2" t="s">
        <v>140</v>
      </c>
      <c r="U185" s="3" t="s">
        <v>140</v>
      </c>
    </row>
    <row r="186" spans="1:21" x14ac:dyDescent="0.2">
      <c r="A186" s="83"/>
      <c r="B186" s="1" t="s">
        <v>256</v>
      </c>
      <c r="C186" s="2" t="s">
        <v>141</v>
      </c>
      <c r="D186" s="2" t="s">
        <v>140</v>
      </c>
      <c r="E186" s="2" t="s">
        <v>140</v>
      </c>
      <c r="F186" s="2" t="s">
        <v>140</v>
      </c>
      <c r="G186" s="2" t="s">
        <v>140</v>
      </c>
      <c r="H186" s="2" t="s">
        <v>140</v>
      </c>
      <c r="I186" s="2" t="s">
        <v>140</v>
      </c>
      <c r="J186" s="2" t="s">
        <v>140</v>
      </c>
      <c r="K186" s="6" t="s">
        <v>140</v>
      </c>
      <c r="L186" s="6" t="s">
        <v>140</v>
      </c>
      <c r="M186" s="39">
        <v>0</v>
      </c>
      <c r="N186" s="39">
        <v>0</v>
      </c>
      <c r="O186" s="39">
        <v>0</v>
      </c>
      <c r="P186" s="39">
        <v>0</v>
      </c>
      <c r="Q186" s="39">
        <v>0</v>
      </c>
      <c r="R186" s="39">
        <v>0</v>
      </c>
      <c r="S186" s="39">
        <v>0</v>
      </c>
      <c r="T186" s="39">
        <v>0</v>
      </c>
      <c r="U186" s="17">
        <f>SUM(M186:T186)</f>
        <v>0</v>
      </c>
    </row>
    <row r="187" spans="1:21" ht="48" x14ac:dyDescent="0.2">
      <c r="A187" s="6" t="s">
        <v>361</v>
      </c>
      <c r="B187" s="5" t="s">
        <v>452</v>
      </c>
      <c r="C187" s="2" t="s">
        <v>157</v>
      </c>
      <c r="D187" s="2" t="s">
        <v>140</v>
      </c>
      <c r="E187" s="40" t="s">
        <v>180</v>
      </c>
      <c r="F187" s="2" t="s">
        <v>140</v>
      </c>
      <c r="G187" s="40" t="s">
        <v>156</v>
      </c>
      <c r="H187" s="2" t="s">
        <v>140</v>
      </c>
      <c r="I187" s="2" t="s">
        <v>140</v>
      </c>
      <c r="J187" s="2" t="s">
        <v>140</v>
      </c>
      <c r="K187" s="6" t="s">
        <v>140</v>
      </c>
      <c r="L187" s="6" t="s">
        <v>140</v>
      </c>
      <c r="M187" s="37" t="s">
        <v>140</v>
      </c>
      <c r="N187" s="2" t="s">
        <v>140</v>
      </c>
      <c r="O187" s="2" t="s">
        <v>140</v>
      </c>
      <c r="P187" s="2">
        <v>1</v>
      </c>
      <c r="Q187" s="2" t="s">
        <v>140</v>
      </c>
      <c r="R187" s="2">
        <v>1</v>
      </c>
      <c r="S187" s="2">
        <v>1</v>
      </c>
      <c r="T187" s="2">
        <v>1</v>
      </c>
      <c r="U187" s="17" t="s">
        <v>140</v>
      </c>
    </row>
    <row r="188" spans="1:21" ht="48" x14ac:dyDescent="0.2">
      <c r="A188" s="83" t="s">
        <v>220</v>
      </c>
      <c r="B188" s="1" t="s">
        <v>453</v>
      </c>
      <c r="C188" s="2" t="s">
        <v>140</v>
      </c>
      <c r="D188" s="2" t="s">
        <v>140</v>
      </c>
      <c r="E188" s="2" t="s">
        <v>140</v>
      </c>
      <c r="F188" s="21" t="s">
        <v>304</v>
      </c>
      <c r="G188" s="40" t="s">
        <v>156</v>
      </c>
      <c r="H188" s="2" t="s">
        <v>140</v>
      </c>
      <c r="I188" s="2" t="s">
        <v>140</v>
      </c>
      <c r="J188" s="2" t="s">
        <v>140</v>
      </c>
      <c r="K188" s="6" t="s">
        <v>140</v>
      </c>
      <c r="L188" s="6" t="s">
        <v>140</v>
      </c>
      <c r="M188" s="2" t="s">
        <v>140</v>
      </c>
      <c r="N188" s="2" t="s">
        <v>140</v>
      </c>
      <c r="O188" s="2" t="s">
        <v>140</v>
      </c>
      <c r="P188" s="2" t="s">
        <v>140</v>
      </c>
      <c r="Q188" s="2" t="s">
        <v>140</v>
      </c>
      <c r="R188" s="2" t="s">
        <v>140</v>
      </c>
      <c r="S188" s="2" t="s">
        <v>140</v>
      </c>
      <c r="T188" s="2" t="s">
        <v>140</v>
      </c>
      <c r="U188" s="3" t="s">
        <v>140</v>
      </c>
    </row>
    <row r="189" spans="1:21" x14ac:dyDescent="0.2">
      <c r="A189" s="83"/>
      <c r="B189" s="1" t="s">
        <v>256</v>
      </c>
      <c r="C189" s="2" t="s">
        <v>141</v>
      </c>
      <c r="D189" s="2" t="s">
        <v>140</v>
      </c>
      <c r="E189" s="2" t="s">
        <v>140</v>
      </c>
      <c r="F189" s="2" t="s">
        <v>140</v>
      </c>
      <c r="G189" s="2" t="s">
        <v>140</v>
      </c>
      <c r="H189" s="2" t="s">
        <v>140</v>
      </c>
      <c r="I189" s="2" t="s">
        <v>140</v>
      </c>
      <c r="J189" s="2" t="s">
        <v>140</v>
      </c>
      <c r="K189" s="6" t="s">
        <v>140</v>
      </c>
      <c r="L189" s="6" t="s">
        <v>140</v>
      </c>
      <c r="M189" s="39">
        <v>0</v>
      </c>
      <c r="N189" s="39">
        <v>0</v>
      </c>
      <c r="O189" s="39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v>0</v>
      </c>
      <c r="U189" s="17">
        <f>SUM(M189:T189)</f>
        <v>0</v>
      </c>
    </row>
    <row r="190" spans="1:21" ht="48" x14ac:dyDescent="0.2">
      <c r="A190" s="6" t="s">
        <v>362</v>
      </c>
      <c r="B190" s="5" t="s">
        <v>454</v>
      </c>
      <c r="C190" s="2" t="s">
        <v>157</v>
      </c>
      <c r="D190" s="2" t="s">
        <v>140</v>
      </c>
      <c r="E190" s="40" t="s">
        <v>180</v>
      </c>
      <c r="F190" s="2" t="s">
        <v>140</v>
      </c>
      <c r="G190" s="40" t="s">
        <v>156</v>
      </c>
      <c r="H190" s="2" t="s">
        <v>140</v>
      </c>
      <c r="I190" s="2" t="s">
        <v>140</v>
      </c>
      <c r="J190" s="2" t="s">
        <v>140</v>
      </c>
      <c r="K190" s="6" t="s">
        <v>140</v>
      </c>
      <c r="L190" s="6" t="s">
        <v>140</v>
      </c>
      <c r="M190" s="37" t="s">
        <v>140</v>
      </c>
      <c r="N190" s="2">
        <v>1</v>
      </c>
      <c r="O190" s="2">
        <v>1</v>
      </c>
      <c r="P190" s="2">
        <v>1</v>
      </c>
      <c r="Q190" s="2">
        <v>1</v>
      </c>
      <c r="R190" s="2" t="s">
        <v>140</v>
      </c>
      <c r="S190" s="2" t="s">
        <v>140</v>
      </c>
      <c r="T190" s="2" t="s">
        <v>140</v>
      </c>
      <c r="U190" s="17" t="s">
        <v>140</v>
      </c>
    </row>
    <row r="191" spans="1:21" ht="51" x14ac:dyDescent="0.2">
      <c r="A191" s="83" t="s">
        <v>320</v>
      </c>
      <c r="B191" s="75" t="s">
        <v>455</v>
      </c>
      <c r="C191" s="2" t="s">
        <v>140</v>
      </c>
      <c r="D191" s="2" t="s">
        <v>140</v>
      </c>
      <c r="E191" s="2" t="s">
        <v>140</v>
      </c>
      <c r="F191" s="21" t="s">
        <v>319</v>
      </c>
      <c r="G191" s="40" t="s">
        <v>156</v>
      </c>
      <c r="H191" s="2" t="s">
        <v>140</v>
      </c>
      <c r="I191" s="2" t="s">
        <v>140</v>
      </c>
      <c r="J191" s="2" t="s">
        <v>140</v>
      </c>
      <c r="K191" s="6" t="s">
        <v>140</v>
      </c>
      <c r="L191" s="6" t="s">
        <v>140</v>
      </c>
      <c r="M191" s="2" t="s">
        <v>140</v>
      </c>
      <c r="N191" s="2" t="s">
        <v>140</v>
      </c>
      <c r="O191" s="2" t="s">
        <v>140</v>
      </c>
      <c r="P191" s="2" t="s">
        <v>140</v>
      </c>
      <c r="Q191" s="2" t="s">
        <v>140</v>
      </c>
      <c r="R191" s="2" t="s">
        <v>140</v>
      </c>
      <c r="S191" s="2" t="s">
        <v>140</v>
      </c>
      <c r="T191" s="2" t="s">
        <v>140</v>
      </c>
      <c r="U191" s="3" t="s">
        <v>140</v>
      </c>
    </row>
    <row r="192" spans="1:21" x14ac:dyDescent="0.2">
      <c r="A192" s="83"/>
      <c r="B192" s="1" t="s">
        <v>255</v>
      </c>
      <c r="C192" s="2" t="s">
        <v>141</v>
      </c>
      <c r="D192" s="95" t="s">
        <v>140</v>
      </c>
      <c r="E192" s="95" t="s">
        <v>140</v>
      </c>
      <c r="F192" s="95" t="s">
        <v>140</v>
      </c>
      <c r="G192" s="95" t="s">
        <v>140</v>
      </c>
      <c r="H192" s="2" t="s">
        <v>140</v>
      </c>
      <c r="I192" s="2" t="s">
        <v>140</v>
      </c>
      <c r="J192" s="2" t="s">
        <v>140</v>
      </c>
      <c r="K192" s="6" t="s">
        <v>140</v>
      </c>
      <c r="L192" s="6" t="s">
        <v>140</v>
      </c>
      <c r="M192" s="3">
        <f t="shared" ref="M192:T192" si="12">SUM(M194:M201)</f>
        <v>0</v>
      </c>
      <c r="N192" s="3">
        <f t="shared" si="12"/>
        <v>0</v>
      </c>
      <c r="O192" s="3">
        <f t="shared" si="12"/>
        <v>0</v>
      </c>
      <c r="P192" s="3">
        <f t="shared" si="12"/>
        <v>0</v>
      </c>
      <c r="Q192" s="3">
        <f t="shared" si="12"/>
        <v>0</v>
      </c>
      <c r="R192" s="3">
        <f t="shared" si="12"/>
        <v>30752.200000000004</v>
      </c>
      <c r="S192" s="3">
        <f t="shared" si="12"/>
        <v>6000</v>
      </c>
      <c r="T192" s="3">
        <f t="shared" si="12"/>
        <v>0</v>
      </c>
      <c r="U192" s="8">
        <f>SUM(M192:T192)</f>
        <v>36752.200000000004</v>
      </c>
    </row>
    <row r="193" spans="1:21" x14ac:dyDescent="0.2">
      <c r="A193" s="83"/>
      <c r="B193" s="1" t="s">
        <v>145</v>
      </c>
      <c r="C193" s="2" t="s">
        <v>140</v>
      </c>
      <c r="D193" s="95"/>
      <c r="E193" s="95"/>
      <c r="F193" s="95"/>
      <c r="G193" s="95"/>
      <c r="H193" s="2" t="s">
        <v>140</v>
      </c>
      <c r="I193" s="2" t="s">
        <v>140</v>
      </c>
      <c r="J193" s="2" t="s">
        <v>140</v>
      </c>
      <c r="K193" s="6" t="s">
        <v>140</v>
      </c>
      <c r="L193" s="6" t="s">
        <v>140</v>
      </c>
      <c r="M193" s="3" t="s">
        <v>140</v>
      </c>
      <c r="N193" s="3" t="s">
        <v>140</v>
      </c>
      <c r="O193" s="3" t="s">
        <v>140</v>
      </c>
      <c r="P193" s="2" t="s">
        <v>140</v>
      </c>
      <c r="Q193" s="2" t="s">
        <v>140</v>
      </c>
      <c r="R193" s="2" t="s">
        <v>140</v>
      </c>
      <c r="S193" s="2" t="s">
        <v>140</v>
      </c>
      <c r="T193" s="2" t="s">
        <v>140</v>
      </c>
      <c r="U193" s="3"/>
    </row>
    <row r="194" spans="1:21" x14ac:dyDescent="0.2">
      <c r="A194" s="83"/>
      <c r="B194" s="1" t="s">
        <v>146</v>
      </c>
      <c r="C194" s="2" t="s">
        <v>141</v>
      </c>
      <c r="D194" s="95"/>
      <c r="E194" s="95"/>
      <c r="F194" s="95"/>
      <c r="G194" s="95"/>
      <c r="H194" s="41" t="s">
        <v>165</v>
      </c>
      <c r="I194" s="2" t="s">
        <v>102</v>
      </c>
      <c r="J194" s="41" t="s">
        <v>168</v>
      </c>
      <c r="K194" s="6" t="s">
        <v>140</v>
      </c>
      <c r="L194" s="6" t="s">
        <v>140</v>
      </c>
      <c r="M194" s="3">
        <f>3190.5-3190.5</f>
        <v>0</v>
      </c>
      <c r="N194" s="3">
        <f t="shared" ref="N194:O197" si="13">3190.5-3190.5</f>
        <v>0</v>
      </c>
      <c r="O194" s="3">
        <f t="shared" si="13"/>
        <v>0</v>
      </c>
      <c r="P194" s="3">
        <f>3190.5-3190.5</f>
        <v>0</v>
      </c>
      <c r="Q194" s="3">
        <f>3276.2-3276.2</f>
        <v>0</v>
      </c>
      <c r="R194" s="3">
        <v>23130</v>
      </c>
      <c r="S194" s="3">
        <f>3276.2-3276.2</f>
        <v>0</v>
      </c>
      <c r="T194" s="3">
        <f>3276.2-3276.2</f>
        <v>0</v>
      </c>
      <c r="U194" s="8">
        <f t="shared" ref="U194:U201" si="14">SUM(M194:T194)</f>
        <v>23130</v>
      </c>
    </row>
    <row r="195" spans="1:21" x14ac:dyDescent="0.2">
      <c r="A195" s="83"/>
      <c r="B195" s="1" t="s">
        <v>146</v>
      </c>
      <c r="C195" s="2" t="s">
        <v>141</v>
      </c>
      <c r="D195" s="95"/>
      <c r="E195" s="95"/>
      <c r="F195" s="95"/>
      <c r="G195" s="95"/>
      <c r="H195" s="41" t="s">
        <v>165</v>
      </c>
      <c r="I195" s="2" t="s">
        <v>102</v>
      </c>
      <c r="J195" s="41" t="s">
        <v>166</v>
      </c>
      <c r="K195" s="6" t="s">
        <v>140</v>
      </c>
      <c r="L195" s="6" t="s">
        <v>140</v>
      </c>
      <c r="M195" s="3">
        <f>3190.5-3190.5</f>
        <v>0</v>
      </c>
      <c r="N195" s="3">
        <f t="shared" si="13"/>
        <v>0</v>
      </c>
      <c r="O195" s="3">
        <f t="shared" si="13"/>
        <v>0</v>
      </c>
      <c r="P195" s="3">
        <f>3190.5-3190.5</f>
        <v>0</v>
      </c>
      <c r="Q195" s="3">
        <f t="shared" ref="Q195:T197" si="15">3276.2-3276.2</f>
        <v>0</v>
      </c>
      <c r="R195" s="3">
        <v>3000</v>
      </c>
      <c r="S195" s="3">
        <f t="shared" si="15"/>
        <v>0</v>
      </c>
      <c r="T195" s="3">
        <f t="shared" si="15"/>
        <v>0</v>
      </c>
      <c r="U195" s="8">
        <f t="shared" si="14"/>
        <v>3000</v>
      </c>
    </row>
    <row r="196" spans="1:21" x14ac:dyDescent="0.2">
      <c r="A196" s="83"/>
      <c r="B196" s="1" t="s">
        <v>146</v>
      </c>
      <c r="C196" s="2" t="s">
        <v>141</v>
      </c>
      <c r="D196" s="95"/>
      <c r="E196" s="95"/>
      <c r="F196" s="95"/>
      <c r="G196" s="95"/>
      <c r="H196" s="41" t="s">
        <v>165</v>
      </c>
      <c r="I196" s="2" t="s">
        <v>102</v>
      </c>
      <c r="J196" s="41" t="s">
        <v>290</v>
      </c>
      <c r="K196" s="6" t="s">
        <v>140</v>
      </c>
      <c r="L196" s="6" t="s">
        <v>140</v>
      </c>
      <c r="M196" s="3">
        <f>3190.5-3190.5</f>
        <v>0</v>
      </c>
      <c r="N196" s="3">
        <f t="shared" si="13"/>
        <v>0</v>
      </c>
      <c r="O196" s="3">
        <f t="shared" si="13"/>
        <v>0</v>
      </c>
      <c r="P196" s="3">
        <f>3190.5-3190.5</f>
        <v>0</v>
      </c>
      <c r="Q196" s="3">
        <f t="shared" si="15"/>
        <v>0</v>
      </c>
      <c r="R196" s="3">
        <v>2965.4</v>
      </c>
      <c r="S196" s="3">
        <f t="shared" si="15"/>
        <v>0</v>
      </c>
      <c r="T196" s="3">
        <f t="shared" si="15"/>
        <v>0</v>
      </c>
      <c r="U196" s="8">
        <f t="shared" si="14"/>
        <v>2965.4</v>
      </c>
    </row>
    <row r="197" spans="1:21" x14ac:dyDescent="0.2">
      <c r="A197" s="83"/>
      <c r="B197" s="1" t="s">
        <v>146</v>
      </c>
      <c r="C197" s="2"/>
      <c r="D197" s="2"/>
      <c r="E197" s="2"/>
      <c r="F197" s="2"/>
      <c r="G197" s="2"/>
      <c r="H197" s="41" t="s">
        <v>165</v>
      </c>
      <c r="I197" s="2" t="s">
        <v>103</v>
      </c>
      <c r="J197" s="41" t="s">
        <v>168</v>
      </c>
      <c r="K197" s="6" t="s">
        <v>140</v>
      </c>
      <c r="L197" s="6" t="s">
        <v>140</v>
      </c>
      <c r="M197" s="3">
        <f>3190.5-3190.5</f>
        <v>0</v>
      </c>
      <c r="N197" s="3">
        <f t="shared" si="13"/>
        <v>0</v>
      </c>
      <c r="O197" s="3">
        <f t="shared" si="13"/>
        <v>0</v>
      </c>
      <c r="P197" s="3">
        <f>3190.5-3190.5</f>
        <v>0</v>
      </c>
      <c r="Q197" s="3">
        <f t="shared" si="15"/>
        <v>0</v>
      </c>
      <c r="R197" s="3">
        <f t="shared" si="15"/>
        <v>0</v>
      </c>
      <c r="S197" s="3">
        <v>6000</v>
      </c>
      <c r="T197" s="3">
        <f t="shared" si="15"/>
        <v>0</v>
      </c>
      <c r="U197" s="8">
        <f t="shared" si="14"/>
        <v>6000</v>
      </c>
    </row>
    <row r="198" spans="1:21" x14ac:dyDescent="0.2">
      <c r="A198" s="83"/>
      <c r="B198" s="1" t="s">
        <v>146</v>
      </c>
      <c r="C198" s="2" t="s">
        <v>141</v>
      </c>
      <c r="D198" s="2" t="s">
        <v>140</v>
      </c>
      <c r="E198" s="2" t="s">
        <v>140</v>
      </c>
      <c r="F198" s="2" t="s">
        <v>140</v>
      </c>
      <c r="G198" s="2" t="s">
        <v>140</v>
      </c>
      <c r="H198" s="41" t="s">
        <v>165</v>
      </c>
      <c r="I198" s="41" t="s">
        <v>332</v>
      </c>
      <c r="J198" s="41" t="s">
        <v>168</v>
      </c>
      <c r="K198" s="6" t="s">
        <v>140</v>
      </c>
      <c r="L198" s="6" t="s">
        <v>140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3">
        <f>R207</f>
        <v>78</v>
      </c>
      <c r="S198" s="3">
        <f>S207</f>
        <v>0</v>
      </c>
      <c r="T198" s="3">
        <f>T207</f>
        <v>0</v>
      </c>
      <c r="U198" s="8">
        <f t="shared" si="14"/>
        <v>78</v>
      </c>
    </row>
    <row r="199" spans="1:21" x14ac:dyDescent="0.2">
      <c r="A199" s="83"/>
      <c r="B199" s="1" t="s">
        <v>147</v>
      </c>
      <c r="C199" s="2" t="s">
        <v>141</v>
      </c>
      <c r="D199" s="2" t="s">
        <v>140</v>
      </c>
      <c r="E199" s="2" t="s">
        <v>140</v>
      </c>
      <c r="F199" s="2" t="s">
        <v>140</v>
      </c>
      <c r="G199" s="2" t="s">
        <v>140</v>
      </c>
      <c r="H199" s="41" t="s">
        <v>165</v>
      </c>
      <c r="I199" s="41" t="s">
        <v>332</v>
      </c>
      <c r="J199" s="41" t="s">
        <v>168</v>
      </c>
      <c r="K199" s="6" t="s">
        <v>140</v>
      </c>
      <c r="L199" s="6" t="s">
        <v>140</v>
      </c>
      <c r="M199" s="11">
        <f>M206</f>
        <v>0</v>
      </c>
      <c r="N199" s="11">
        <f t="shared" ref="N199:T201" si="16">N206</f>
        <v>0</v>
      </c>
      <c r="O199" s="11">
        <f t="shared" si="16"/>
        <v>0</v>
      </c>
      <c r="P199" s="11">
        <f t="shared" si="16"/>
        <v>0</v>
      </c>
      <c r="Q199" s="11">
        <f t="shared" si="16"/>
        <v>0</v>
      </c>
      <c r="R199" s="11">
        <f>R208</f>
        <v>1222</v>
      </c>
      <c r="S199" s="11">
        <f t="shared" si="16"/>
        <v>0</v>
      </c>
      <c r="T199" s="11">
        <f t="shared" si="16"/>
        <v>0</v>
      </c>
      <c r="U199" s="8">
        <f t="shared" si="14"/>
        <v>1222</v>
      </c>
    </row>
    <row r="200" spans="1:21" x14ac:dyDescent="0.2">
      <c r="A200" s="83"/>
      <c r="B200" s="1" t="s">
        <v>146</v>
      </c>
      <c r="C200" s="2" t="s">
        <v>141</v>
      </c>
      <c r="D200" s="2" t="s">
        <v>140</v>
      </c>
      <c r="E200" s="2" t="s">
        <v>140</v>
      </c>
      <c r="F200" s="2" t="s">
        <v>140</v>
      </c>
      <c r="G200" s="2" t="s">
        <v>140</v>
      </c>
      <c r="H200" s="41" t="s">
        <v>165</v>
      </c>
      <c r="I200" s="41" t="s">
        <v>332</v>
      </c>
      <c r="J200" s="41" t="s">
        <v>290</v>
      </c>
      <c r="K200" s="6" t="s">
        <v>140</v>
      </c>
      <c r="L200" s="6" t="s">
        <v>140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3">
        <f>R209</f>
        <v>21.4</v>
      </c>
      <c r="S200" s="3">
        <f>S209</f>
        <v>0</v>
      </c>
      <c r="T200" s="3">
        <f>T209</f>
        <v>0</v>
      </c>
      <c r="U200" s="8">
        <f t="shared" si="14"/>
        <v>21.4</v>
      </c>
    </row>
    <row r="201" spans="1:21" x14ac:dyDescent="0.2">
      <c r="A201" s="83"/>
      <c r="B201" s="1" t="s">
        <v>147</v>
      </c>
      <c r="C201" s="2" t="s">
        <v>141</v>
      </c>
      <c r="D201" s="2" t="s">
        <v>140</v>
      </c>
      <c r="E201" s="2" t="s">
        <v>140</v>
      </c>
      <c r="F201" s="2" t="s">
        <v>140</v>
      </c>
      <c r="G201" s="2" t="s">
        <v>140</v>
      </c>
      <c r="H201" s="41" t="s">
        <v>165</v>
      </c>
      <c r="I201" s="41" t="s">
        <v>332</v>
      </c>
      <c r="J201" s="41" t="s">
        <v>290</v>
      </c>
      <c r="K201" s="6" t="s">
        <v>140</v>
      </c>
      <c r="L201" s="6" t="s">
        <v>140</v>
      </c>
      <c r="M201" s="11">
        <f>M208</f>
        <v>0</v>
      </c>
      <c r="N201" s="11">
        <f t="shared" si="16"/>
        <v>0</v>
      </c>
      <c r="O201" s="11">
        <f t="shared" si="16"/>
        <v>0</v>
      </c>
      <c r="P201" s="11">
        <f t="shared" si="16"/>
        <v>0</v>
      </c>
      <c r="Q201" s="11">
        <f t="shared" si="16"/>
        <v>0</v>
      </c>
      <c r="R201" s="11">
        <f>R210</f>
        <v>335.4</v>
      </c>
      <c r="S201" s="11">
        <f t="shared" si="16"/>
        <v>0</v>
      </c>
      <c r="T201" s="11">
        <f t="shared" si="16"/>
        <v>0</v>
      </c>
      <c r="U201" s="8">
        <f t="shared" si="14"/>
        <v>335.4</v>
      </c>
    </row>
    <row r="202" spans="1:21" ht="409.6" customHeight="1" x14ac:dyDescent="0.2">
      <c r="A202" s="6" t="s">
        <v>383</v>
      </c>
      <c r="B202" s="5" t="s">
        <v>321</v>
      </c>
      <c r="C202" s="2" t="s">
        <v>152</v>
      </c>
      <c r="D202" s="2" t="s">
        <v>140</v>
      </c>
      <c r="E202" s="40" t="s">
        <v>530</v>
      </c>
      <c r="F202" s="2" t="s">
        <v>140</v>
      </c>
      <c r="G202" s="40" t="s">
        <v>156</v>
      </c>
      <c r="H202" s="2" t="s">
        <v>140</v>
      </c>
      <c r="I202" s="2" t="s">
        <v>140</v>
      </c>
      <c r="J202" s="2" t="s">
        <v>140</v>
      </c>
      <c r="K202" s="2" t="s">
        <v>140</v>
      </c>
      <c r="L202" s="2" t="s">
        <v>140</v>
      </c>
      <c r="M202" s="37" t="s">
        <v>140</v>
      </c>
      <c r="N202" s="2" t="s">
        <v>140</v>
      </c>
      <c r="O202" s="2" t="s">
        <v>140</v>
      </c>
      <c r="P202" s="2" t="s">
        <v>140</v>
      </c>
      <c r="Q202" s="2">
        <v>38.9</v>
      </c>
      <c r="R202" s="2">
        <v>43.9</v>
      </c>
      <c r="S202" s="2">
        <v>57.2</v>
      </c>
      <c r="T202" s="2">
        <v>67.900000000000006</v>
      </c>
      <c r="U202" s="3" t="s">
        <v>140</v>
      </c>
    </row>
    <row r="203" spans="1:21" ht="48" x14ac:dyDescent="0.2">
      <c r="A203" s="88" t="s">
        <v>344</v>
      </c>
      <c r="B203" s="1" t="s">
        <v>456</v>
      </c>
      <c r="C203" s="2" t="s">
        <v>140</v>
      </c>
      <c r="D203" s="2" t="s">
        <v>140</v>
      </c>
      <c r="E203" s="2" t="s">
        <v>140</v>
      </c>
      <c r="F203" s="21" t="s">
        <v>309</v>
      </c>
      <c r="G203" s="40" t="s">
        <v>156</v>
      </c>
      <c r="H203" s="2" t="s">
        <v>140</v>
      </c>
      <c r="I203" s="2" t="s">
        <v>140</v>
      </c>
      <c r="J203" s="2" t="s">
        <v>140</v>
      </c>
      <c r="K203" s="2" t="s">
        <v>140</v>
      </c>
      <c r="L203" s="2" t="s">
        <v>140</v>
      </c>
      <c r="M203" s="2" t="s">
        <v>140</v>
      </c>
      <c r="N203" s="2" t="s">
        <v>140</v>
      </c>
      <c r="O203" s="2" t="s">
        <v>140</v>
      </c>
      <c r="P203" s="2" t="s">
        <v>140</v>
      </c>
      <c r="Q203" s="2" t="s">
        <v>140</v>
      </c>
      <c r="R203" s="2" t="s">
        <v>140</v>
      </c>
      <c r="S203" s="2" t="s">
        <v>140</v>
      </c>
      <c r="T203" s="2" t="s">
        <v>140</v>
      </c>
      <c r="U203" s="3" t="s">
        <v>140</v>
      </c>
    </row>
    <row r="204" spans="1:21" x14ac:dyDescent="0.2">
      <c r="A204" s="89"/>
      <c r="B204" s="1" t="s">
        <v>146</v>
      </c>
      <c r="C204" s="2" t="s">
        <v>178</v>
      </c>
      <c r="D204" s="2" t="s">
        <v>140</v>
      </c>
      <c r="E204" s="16" t="s">
        <v>140</v>
      </c>
      <c r="F204" s="2" t="s">
        <v>140</v>
      </c>
      <c r="G204" s="2" t="s">
        <v>140</v>
      </c>
      <c r="H204" s="41" t="s">
        <v>165</v>
      </c>
      <c r="I204" s="41" t="s">
        <v>183</v>
      </c>
      <c r="J204" s="41" t="s">
        <v>168</v>
      </c>
      <c r="K204" s="2" t="s">
        <v>140</v>
      </c>
      <c r="L204" s="2" t="s">
        <v>140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17">
        <f>SUM(M204:T204)</f>
        <v>0</v>
      </c>
    </row>
    <row r="205" spans="1:21" x14ac:dyDescent="0.2">
      <c r="A205" s="89"/>
      <c r="B205" s="1" t="s">
        <v>146</v>
      </c>
      <c r="C205" s="2" t="s">
        <v>141</v>
      </c>
      <c r="D205" s="2" t="s">
        <v>140</v>
      </c>
      <c r="E205" s="16" t="s">
        <v>140</v>
      </c>
      <c r="F205" s="2" t="s">
        <v>140</v>
      </c>
      <c r="G205" s="2" t="s">
        <v>140</v>
      </c>
      <c r="H205" s="41" t="s">
        <v>165</v>
      </c>
      <c r="I205" s="41" t="s">
        <v>288</v>
      </c>
      <c r="J205" s="41" t="s">
        <v>289</v>
      </c>
      <c r="K205" s="2" t="s">
        <v>140</v>
      </c>
      <c r="L205" s="2" t="s">
        <v>140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17"/>
    </row>
    <row r="206" spans="1:21" x14ac:dyDescent="0.2">
      <c r="A206" s="89"/>
      <c r="B206" s="1" t="s">
        <v>147</v>
      </c>
      <c r="C206" s="2" t="s">
        <v>141</v>
      </c>
      <c r="D206" s="2" t="s">
        <v>140</v>
      </c>
      <c r="E206" s="16" t="s">
        <v>140</v>
      </c>
      <c r="F206" s="2" t="s">
        <v>140</v>
      </c>
      <c r="G206" s="2" t="s">
        <v>140</v>
      </c>
      <c r="H206" s="41" t="s">
        <v>165</v>
      </c>
      <c r="I206" s="41" t="s">
        <v>169</v>
      </c>
      <c r="J206" s="41" t="s">
        <v>168</v>
      </c>
      <c r="K206" s="2" t="s">
        <v>140</v>
      </c>
      <c r="L206" s="2" t="s">
        <v>140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10">
        <v>0</v>
      </c>
      <c r="S206" s="3">
        <v>0</v>
      </c>
      <c r="T206" s="3">
        <v>0</v>
      </c>
      <c r="U206" s="8">
        <f>SUM(M206:T206)</f>
        <v>0</v>
      </c>
    </row>
    <row r="207" spans="1:21" s="24" customFormat="1" x14ac:dyDescent="0.2">
      <c r="A207" s="89"/>
      <c r="B207" s="1" t="s">
        <v>146</v>
      </c>
      <c r="C207" s="2" t="s">
        <v>141</v>
      </c>
      <c r="D207" s="2" t="s">
        <v>140</v>
      </c>
      <c r="E207" s="16" t="s">
        <v>140</v>
      </c>
      <c r="F207" s="2" t="s">
        <v>140</v>
      </c>
      <c r="G207" s="2" t="s">
        <v>140</v>
      </c>
      <c r="H207" s="41" t="s">
        <v>165</v>
      </c>
      <c r="I207" s="41" t="s">
        <v>332</v>
      </c>
      <c r="J207" s="41" t="s">
        <v>168</v>
      </c>
      <c r="K207" s="2" t="s">
        <v>140</v>
      </c>
      <c r="L207" s="2" t="s">
        <v>140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3">
        <v>78</v>
      </c>
      <c r="S207" s="3">
        <v>0</v>
      </c>
      <c r="T207" s="3">
        <v>0</v>
      </c>
      <c r="U207" s="8">
        <f>R207+S207+T207</f>
        <v>78</v>
      </c>
    </row>
    <row r="208" spans="1:21" s="24" customFormat="1" x14ac:dyDescent="0.2">
      <c r="A208" s="89"/>
      <c r="B208" s="1" t="s">
        <v>147</v>
      </c>
      <c r="C208" s="2" t="s">
        <v>141</v>
      </c>
      <c r="D208" s="2" t="s">
        <v>140</v>
      </c>
      <c r="E208" s="16" t="s">
        <v>140</v>
      </c>
      <c r="F208" s="2" t="s">
        <v>140</v>
      </c>
      <c r="G208" s="2" t="s">
        <v>140</v>
      </c>
      <c r="H208" s="41" t="s">
        <v>165</v>
      </c>
      <c r="I208" s="41" t="s">
        <v>332</v>
      </c>
      <c r="J208" s="41" t="s">
        <v>168</v>
      </c>
      <c r="K208" s="2" t="s">
        <v>140</v>
      </c>
      <c r="L208" s="2" t="s">
        <v>140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3">
        <v>1222</v>
      </c>
      <c r="S208" s="3">
        <v>0</v>
      </c>
      <c r="T208" s="3">
        <v>0</v>
      </c>
      <c r="U208" s="8">
        <f>R208+S208+T208</f>
        <v>1222</v>
      </c>
    </row>
    <row r="209" spans="1:21" s="24" customFormat="1" x14ac:dyDescent="0.2">
      <c r="A209" s="90"/>
      <c r="B209" s="1" t="s">
        <v>146</v>
      </c>
      <c r="C209" s="2" t="s">
        <v>141</v>
      </c>
      <c r="D209" s="2" t="s">
        <v>140</v>
      </c>
      <c r="E209" s="16" t="s">
        <v>140</v>
      </c>
      <c r="F209" s="2" t="s">
        <v>140</v>
      </c>
      <c r="G209" s="2" t="s">
        <v>140</v>
      </c>
      <c r="H209" s="41" t="s">
        <v>165</v>
      </c>
      <c r="I209" s="41" t="s">
        <v>332</v>
      </c>
      <c r="J209" s="41" t="s">
        <v>290</v>
      </c>
      <c r="K209" s="2" t="s">
        <v>140</v>
      </c>
      <c r="L209" s="2" t="s">
        <v>140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3">
        <v>21.4</v>
      </c>
      <c r="S209" s="3">
        <v>0</v>
      </c>
      <c r="T209" s="3">
        <v>0</v>
      </c>
      <c r="U209" s="8">
        <f>R209+S209+T209</f>
        <v>21.4</v>
      </c>
    </row>
    <row r="210" spans="1:21" s="24" customFormat="1" x14ac:dyDescent="0.2">
      <c r="A210" s="91"/>
      <c r="B210" s="1" t="s">
        <v>147</v>
      </c>
      <c r="C210" s="2" t="s">
        <v>141</v>
      </c>
      <c r="D210" s="2" t="s">
        <v>140</v>
      </c>
      <c r="E210" s="16" t="s">
        <v>140</v>
      </c>
      <c r="F210" s="2" t="s">
        <v>140</v>
      </c>
      <c r="G210" s="2" t="s">
        <v>140</v>
      </c>
      <c r="H210" s="41" t="s">
        <v>165</v>
      </c>
      <c r="I210" s="41" t="s">
        <v>332</v>
      </c>
      <c r="J210" s="41" t="s">
        <v>290</v>
      </c>
      <c r="K210" s="2" t="s">
        <v>140</v>
      </c>
      <c r="L210" s="2" t="s">
        <v>140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3">
        <v>335.4</v>
      </c>
      <c r="S210" s="3">
        <v>0</v>
      </c>
      <c r="T210" s="3">
        <v>0</v>
      </c>
      <c r="U210" s="8">
        <f>R210+S210+T210</f>
        <v>335.4</v>
      </c>
    </row>
    <row r="211" spans="1:21" ht="89.25" customHeight="1" x14ac:dyDescent="0.2">
      <c r="A211" s="6" t="s">
        <v>345</v>
      </c>
      <c r="B211" s="5" t="s">
        <v>516</v>
      </c>
      <c r="C211" s="2" t="s">
        <v>157</v>
      </c>
      <c r="D211" s="2" t="s">
        <v>140</v>
      </c>
      <c r="E211" s="40" t="s">
        <v>483</v>
      </c>
      <c r="F211" s="2" t="s">
        <v>140</v>
      </c>
      <c r="G211" s="2" t="s">
        <v>140</v>
      </c>
      <c r="H211" s="2" t="s">
        <v>140</v>
      </c>
      <c r="I211" s="2" t="s">
        <v>140</v>
      </c>
      <c r="J211" s="2" t="s">
        <v>140</v>
      </c>
      <c r="K211" s="2" t="s">
        <v>140</v>
      </c>
      <c r="L211" s="2" t="s">
        <v>140</v>
      </c>
      <c r="M211" s="2" t="s">
        <v>140</v>
      </c>
      <c r="N211" s="2" t="s">
        <v>140</v>
      </c>
      <c r="O211" s="2" t="s">
        <v>140</v>
      </c>
      <c r="P211" s="2" t="s">
        <v>140</v>
      </c>
      <c r="Q211" s="2" t="s">
        <v>140</v>
      </c>
      <c r="R211" s="2">
        <v>5</v>
      </c>
      <c r="S211" s="2" t="s">
        <v>140</v>
      </c>
      <c r="T211" s="2" t="s">
        <v>140</v>
      </c>
      <c r="U211" s="3" t="s">
        <v>140</v>
      </c>
    </row>
    <row r="212" spans="1:21" ht="153" customHeight="1" x14ac:dyDescent="0.2">
      <c r="A212" s="6" t="s">
        <v>363</v>
      </c>
      <c r="B212" s="5" t="s">
        <v>513</v>
      </c>
      <c r="C212" s="2" t="s">
        <v>158</v>
      </c>
      <c r="D212" s="2" t="s">
        <v>140</v>
      </c>
      <c r="E212" s="40" t="s">
        <v>253</v>
      </c>
      <c r="F212" s="2" t="s">
        <v>140</v>
      </c>
      <c r="G212" s="2" t="s">
        <v>140</v>
      </c>
      <c r="H212" s="2" t="s">
        <v>140</v>
      </c>
      <c r="I212" s="2" t="s">
        <v>140</v>
      </c>
      <c r="J212" s="2" t="s">
        <v>140</v>
      </c>
      <c r="K212" s="2" t="s">
        <v>140</v>
      </c>
      <c r="L212" s="2" t="s">
        <v>140</v>
      </c>
      <c r="M212" s="2" t="s">
        <v>140</v>
      </c>
      <c r="N212" s="2" t="s">
        <v>140</v>
      </c>
      <c r="O212" s="2" t="s">
        <v>140</v>
      </c>
      <c r="P212" s="2" t="s">
        <v>140</v>
      </c>
      <c r="Q212" s="2" t="s">
        <v>140</v>
      </c>
      <c r="R212" s="2" t="s">
        <v>140</v>
      </c>
      <c r="S212" s="2" t="s">
        <v>140</v>
      </c>
      <c r="T212" s="2" t="s">
        <v>140</v>
      </c>
      <c r="U212" s="3" t="s">
        <v>140</v>
      </c>
    </row>
    <row r="213" spans="1:21" ht="150.75" customHeight="1" x14ac:dyDescent="0.2">
      <c r="A213" s="6" t="s">
        <v>364</v>
      </c>
      <c r="B213" s="5" t="s">
        <v>517</v>
      </c>
      <c r="C213" s="2" t="s">
        <v>157</v>
      </c>
      <c r="D213" s="2" t="s">
        <v>140</v>
      </c>
      <c r="E213" s="40" t="s">
        <v>253</v>
      </c>
      <c r="F213" s="2" t="s">
        <v>140</v>
      </c>
      <c r="G213" s="2" t="s">
        <v>140</v>
      </c>
      <c r="H213" s="2" t="s">
        <v>140</v>
      </c>
      <c r="I213" s="2" t="s">
        <v>140</v>
      </c>
      <c r="J213" s="2" t="s">
        <v>140</v>
      </c>
      <c r="K213" s="2" t="s">
        <v>140</v>
      </c>
      <c r="L213" s="2" t="s">
        <v>140</v>
      </c>
      <c r="M213" s="2" t="s">
        <v>140</v>
      </c>
      <c r="N213" s="2" t="s">
        <v>140</v>
      </c>
      <c r="O213" s="2" t="s">
        <v>140</v>
      </c>
      <c r="P213" s="2" t="s">
        <v>140</v>
      </c>
      <c r="Q213" s="2" t="s">
        <v>140</v>
      </c>
      <c r="R213" s="2" t="s">
        <v>140</v>
      </c>
      <c r="S213" s="2" t="s">
        <v>140</v>
      </c>
      <c r="T213" s="2" t="s">
        <v>140</v>
      </c>
      <c r="U213" s="3" t="s">
        <v>140</v>
      </c>
    </row>
    <row r="214" spans="1:21" ht="149.25" customHeight="1" x14ac:dyDescent="0.2">
      <c r="A214" s="6" t="s">
        <v>365</v>
      </c>
      <c r="B214" s="5" t="s">
        <v>514</v>
      </c>
      <c r="C214" s="2" t="s">
        <v>158</v>
      </c>
      <c r="D214" s="2" t="s">
        <v>140</v>
      </c>
      <c r="E214" s="40" t="s">
        <v>253</v>
      </c>
      <c r="F214" s="2" t="s">
        <v>140</v>
      </c>
      <c r="G214" s="2" t="s">
        <v>140</v>
      </c>
      <c r="H214" s="2" t="s">
        <v>140</v>
      </c>
      <c r="I214" s="2" t="s">
        <v>140</v>
      </c>
      <c r="J214" s="2" t="s">
        <v>140</v>
      </c>
      <c r="K214" s="2" t="s">
        <v>140</v>
      </c>
      <c r="L214" s="2" t="s">
        <v>140</v>
      </c>
      <c r="M214" s="2" t="s">
        <v>140</v>
      </c>
      <c r="N214" s="2" t="s">
        <v>140</v>
      </c>
      <c r="O214" s="2" t="s">
        <v>140</v>
      </c>
      <c r="P214" s="2" t="s">
        <v>140</v>
      </c>
      <c r="Q214" s="2" t="s">
        <v>140</v>
      </c>
      <c r="R214" s="2" t="s">
        <v>140</v>
      </c>
      <c r="S214" s="2" t="s">
        <v>140</v>
      </c>
      <c r="T214" s="2" t="s">
        <v>140</v>
      </c>
      <c r="U214" s="3" t="s">
        <v>140</v>
      </c>
    </row>
    <row r="215" spans="1:21" ht="146.25" customHeight="1" x14ac:dyDescent="0.2">
      <c r="A215" s="6" t="s">
        <v>366</v>
      </c>
      <c r="B215" s="5" t="s">
        <v>515</v>
      </c>
      <c r="C215" s="2" t="s">
        <v>158</v>
      </c>
      <c r="D215" s="2" t="s">
        <v>140</v>
      </c>
      <c r="E215" s="40" t="s">
        <v>253</v>
      </c>
      <c r="F215" s="2" t="s">
        <v>140</v>
      </c>
      <c r="G215" s="2" t="s">
        <v>140</v>
      </c>
      <c r="H215" s="2" t="s">
        <v>140</v>
      </c>
      <c r="I215" s="2" t="s">
        <v>140</v>
      </c>
      <c r="J215" s="2" t="s">
        <v>140</v>
      </c>
      <c r="K215" s="2" t="s">
        <v>140</v>
      </c>
      <c r="L215" s="2" t="s">
        <v>140</v>
      </c>
      <c r="M215" s="2" t="s">
        <v>140</v>
      </c>
      <c r="N215" s="2" t="s">
        <v>140</v>
      </c>
      <c r="O215" s="2" t="s">
        <v>140</v>
      </c>
      <c r="P215" s="2" t="s">
        <v>140</v>
      </c>
      <c r="Q215" s="2" t="s">
        <v>140</v>
      </c>
      <c r="R215" s="2">
        <v>5</v>
      </c>
      <c r="S215" s="2">
        <v>5</v>
      </c>
      <c r="T215" s="2">
        <v>5</v>
      </c>
      <c r="U215" s="3" t="s">
        <v>140</v>
      </c>
    </row>
    <row r="216" spans="1:21" ht="146.25" customHeight="1" x14ac:dyDescent="0.2">
      <c r="A216" s="6" t="s">
        <v>367</v>
      </c>
      <c r="B216" s="5" t="s">
        <v>518</v>
      </c>
      <c r="C216" s="2" t="s">
        <v>157</v>
      </c>
      <c r="D216" s="2" t="s">
        <v>140</v>
      </c>
      <c r="E216" s="40" t="s">
        <v>253</v>
      </c>
      <c r="F216" s="2" t="s">
        <v>140</v>
      </c>
      <c r="G216" s="2" t="s">
        <v>140</v>
      </c>
      <c r="H216" s="2" t="s">
        <v>140</v>
      </c>
      <c r="I216" s="2" t="s">
        <v>140</v>
      </c>
      <c r="J216" s="2" t="s">
        <v>140</v>
      </c>
      <c r="K216" s="2" t="s">
        <v>140</v>
      </c>
      <c r="L216" s="2" t="s">
        <v>140</v>
      </c>
      <c r="M216" s="2" t="s">
        <v>140</v>
      </c>
      <c r="N216" s="2" t="s">
        <v>140</v>
      </c>
      <c r="O216" s="2" t="s">
        <v>140</v>
      </c>
      <c r="P216" s="2" t="s">
        <v>140</v>
      </c>
      <c r="Q216" s="2" t="s">
        <v>140</v>
      </c>
      <c r="R216" s="2">
        <v>150</v>
      </c>
      <c r="S216" s="2">
        <v>150</v>
      </c>
      <c r="T216" s="2">
        <v>150</v>
      </c>
      <c r="U216" s="3" t="s">
        <v>140</v>
      </c>
    </row>
    <row r="217" spans="1:21" ht="48" x14ac:dyDescent="0.2">
      <c r="A217" s="6" t="s">
        <v>496</v>
      </c>
      <c r="B217" s="5" t="s">
        <v>497</v>
      </c>
      <c r="C217" s="2" t="s">
        <v>140</v>
      </c>
      <c r="D217" s="2" t="s">
        <v>140</v>
      </c>
      <c r="E217" s="16" t="s">
        <v>140</v>
      </c>
      <c r="F217" s="2" t="s">
        <v>309</v>
      </c>
      <c r="G217" s="40" t="s">
        <v>156</v>
      </c>
      <c r="H217" s="2" t="s">
        <v>140</v>
      </c>
      <c r="I217" s="2" t="s">
        <v>140</v>
      </c>
      <c r="J217" s="2" t="s">
        <v>140</v>
      </c>
      <c r="K217" s="2" t="s">
        <v>140</v>
      </c>
      <c r="L217" s="2" t="s">
        <v>140</v>
      </c>
      <c r="M217" s="2" t="s">
        <v>140</v>
      </c>
      <c r="N217" s="2" t="s">
        <v>140</v>
      </c>
      <c r="O217" s="2" t="s">
        <v>140</v>
      </c>
      <c r="P217" s="2" t="s">
        <v>140</v>
      </c>
      <c r="Q217" s="2" t="s">
        <v>140</v>
      </c>
      <c r="R217" s="2" t="s">
        <v>140</v>
      </c>
      <c r="S217" s="2" t="s">
        <v>140</v>
      </c>
      <c r="T217" s="2" t="s">
        <v>140</v>
      </c>
      <c r="U217" s="3" t="s">
        <v>140</v>
      </c>
    </row>
    <row r="218" spans="1:21" x14ac:dyDescent="0.2">
      <c r="A218" s="6"/>
      <c r="B218" s="5" t="s">
        <v>256</v>
      </c>
      <c r="C218" s="2" t="s">
        <v>141</v>
      </c>
      <c r="D218" s="2" t="s">
        <v>140</v>
      </c>
      <c r="E218" s="16" t="s">
        <v>140</v>
      </c>
      <c r="F218" s="2" t="s">
        <v>140</v>
      </c>
      <c r="G218" s="2" t="s">
        <v>140</v>
      </c>
      <c r="H218" s="2"/>
      <c r="I218" s="2"/>
      <c r="J218" s="2"/>
      <c r="K218" s="2" t="s">
        <v>140</v>
      </c>
      <c r="L218" s="2" t="s">
        <v>140</v>
      </c>
      <c r="M218" s="39">
        <v>0</v>
      </c>
      <c r="N218" s="39">
        <v>0</v>
      </c>
      <c r="O218" s="39">
        <v>0</v>
      </c>
      <c r="P218" s="39">
        <v>0</v>
      </c>
      <c r="Q218" s="39">
        <v>0</v>
      </c>
      <c r="R218" s="39">
        <v>0</v>
      </c>
      <c r="S218" s="39">
        <v>0</v>
      </c>
      <c r="T218" s="39">
        <v>0</v>
      </c>
      <c r="U218" s="17">
        <f>SUM(M218:T218)</f>
        <v>0</v>
      </c>
    </row>
    <row r="219" spans="1:21" ht="25.5" x14ac:dyDescent="0.2">
      <c r="A219" s="6" t="s">
        <v>498</v>
      </c>
      <c r="B219" s="5" t="s">
        <v>499</v>
      </c>
      <c r="C219" s="2" t="s">
        <v>157</v>
      </c>
      <c r="D219" s="2" t="s">
        <v>140</v>
      </c>
      <c r="E219" s="40" t="s">
        <v>180</v>
      </c>
      <c r="F219" s="2" t="s">
        <v>140</v>
      </c>
      <c r="G219" s="2" t="s">
        <v>140</v>
      </c>
      <c r="H219" s="2" t="s">
        <v>140</v>
      </c>
      <c r="I219" s="2" t="s">
        <v>140</v>
      </c>
      <c r="J219" s="2" t="s">
        <v>140</v>
      </c>
      <c r="K219" s="2" t="s">
        <v>140</v>
      </c>
      <c r="L219" s="2" t="s">
        <v>140</v>
      </c>
      <c r="M219" s="2" t="s">
        <v>140</v>
      </c>
      <c r="N219" s="2" t="s">
        <v>140</v>
      </c>
      <c r="O219" s="2" t="s">
        <v>140</v>
      </c>
      <c r="P219" s="2" t="s">
        <v>140</v>
      </c>
      <c r="Q219" s="2" t="s">
        <v>140</v>
      </c>
      <c r="R219" s="2">
        <v>150</v>
      </c>
      <c r="S219" s="2">
        <v>150</v>
      </c>
      <c r="T219" s="2">
        <v>150</v>
      </c>
      <c r="U219" s="3" t="s">
        <v>140</v>
      </c>
    </row>
    <row r="220" spans="1:21" ht="51" x14ac:dyDescent="0.2">
      <c r="A220" s="6"/>
      <c r="B220" s="1" t="s">
        <v>457</v>
      </c>
      <c r="C220" s="2" t="s">
        <v>140</v>
      </c>
      <c r="D220" s="2" t="s">
        <v>140</v>
      </c>
      <c r="E220" s="2" t="s">
        <v>140</v>
      </c>
      <c r="F220" s="2" t="s">
        <v>140</v>
      </c>
      <c r="G220" s="2" t="s">
        <v>140</v>
      </c>
      <c r="H220" s="2" t="s">
        <v>140</v>
      </c>
      <c r="I220" s="2" t="s">
        <v>140</v>
      </c>
      <c r="J220" s="2" t="s">
        <v>140</v>
      </c>
      <c r="K220" s="2" t="s">
        <v>140</v>
      </c>
      <c r="L220" s="2" t="s">
        <v>140</v>
      </c>
      <c r="M220" s="2" t="s">
        <v>140</v>
      </c>
      <c r="N220" s="2" t="s">
        <v>140</v>
      </c>
      <c r="O220" s="2" t="s">
        <v>140</v>
      </c>
      <c r="P220" s="2" t="s">
        <v>140</v>
      </c>
      <c r="Q220" s="2" t="s">
        <v>140</v>
      </c>
      <c r="R220" s="2" t="s">
        <v>140</v>
      </c>
      <c r="S220" s="2" t="s">
        <v>140</v>
      </c>
      <c r="T220" s="2" t="s">
        <v>140</v>
      </c>
      <c r="U220" s="3" t="s">
        <v>140</v>
      </c>
    </row>
    <row r="221" spans="1:21" x14ac:dyDescent="0.2">
      <c r="A221" s="83" t="s">
        <v>226</v>
      </c>
      <c r="B221" s="75" t="s">
        <v>458</v>
      </c>
      <c r="C221" s="2" t="s">
        <v>140</v>
      </c>
      <c r="D221" s="76">
        <f>D229</f>
        <v>1</v>
      </c>
      <c r="E221" s="2" t="s">
        <v>140</v>
      </c>
      <c r="F221" s="2" t="s">
        <v>140</v>
      </c>
      <c r="G221" s="2" t="s">
        <v>140</v>
      </c>
      <c r="H221" s="2" t="s">
        <v>140</v>
      </c>
      <c r="I221" s="2" t="s">
        <v>140</v>
      </c>
      <c r="J221" s="2" t="s">
        <v>140</v>
      </c>
      <c r="K221" s="2" t="s">
        <v>140</v>
      </c>
      <c r="L221" s="2" t="s">
        <v>140</v>
      </c>
      <c r="M221" s="2" t="s">
        <v>140</v>
      </c>
      <c r="N221" s="2" t="s">
        <v>140</v>
      </c>
      <c r="O221" s="2" t="s">
        <v>140</v>
      </c>
      <c r="P221" s="2" t="s">
        <v>140</v>
      </c>
      <c r="Q221" s="2" t="s">
        <v>140</v>
      </c>
      <c r="R221" s="2" t="s">
        <v>140</v>
      </c>
      <c r="S221" s="2" t="s">
        <v>140</v>
      </c>
      <c r="T221" s="2" t="s">
        <v>140</v>
      </c>
      <c r="U221" s="3" t="s">
        <v>140</v>
      </c>
    </row>
    <row r="222" spans="1:21" x14ac:dyDescent="0.2">
      <c r="A222" s="83"/>
      <c r="B222" s="1" t="s">
        <v>255</v>
      </c>
      <c r="C222" s="2" t="s">
        <v>141</v>
      </c>
      <c r="D222" s="2" t="s">
        <v>140</v>
      </c>
      <c r="E222" s="2" t="s">
        <v>140</v>
      </c>
      <c r="F222" s="2" t="s">
        <v>140</v>
      </c>
      <c r="G222" s="2" t="s">
        <v>140</v>
      </c>
      <c r="H222" s="2" t="s">
        <v>140</v>
      </c>
      <c r="I222" s="2" t="s">
        <v>140</v>
      </c>
      <c r="J222" s="2" t="s">
        <v>140</v>
      </c>
      <c r="K222" s="2" t="s">
        <v>140</v>
      </c>
      <c r="L222" s="2" t="s">
        <v>140</v>
      </c>
      <c r="M222" s="37">
        <f>SUM(M224:M227)</f>
        <v>18113.2</v>
      </c>
      <c r="N222" s="37">
        <f t="shared" ref="N222:T222" si="17">SUM(N224:N227)</f>
        <v>19153.199999999997</v>
      </c>
      <c r="O222" s="37">
        <f t="shared" si="17"/>
        <v>18106.165000000001</v>
      </c>
      <c r="P222" s="37">
        <f t="shared" si="17"/>
        <v>19463.027999999998</v>
      </c>
      <c r="Q222" s="37">
        <f t="shared" si="17"/>
        <v>19432.7</v>
      </c>
      <c r="R222" s="37">
        <f>SUM(R224:R227)</f>
        <v>17606.7</v>
      </c>
      <c r="S222" s="37">
        <f t="shared" si="17"/>
        <v>14897.500000000002</v>
      </c>
      <c r="T222" s="37">
        <f t="shared" si="17"/>
        <v>14897.500000000002</v>
      </c>
      <c r="U222" s="8">
        <f>SUM(M222:T222)</f>
        <v>141669.99299999999</v>
      </c>
    </row>
    <row r="223" spans="1:21" x14ac:dyDescent="0.2">
      <c r="A223" s="83"/>
      <c r="B223" s="1" t="s">
        <v>145</v>
      </c>
      <c r="C223" s="2" t="s">
        <v>140</v>
      </c>
      <c r="D223" s="2" t="s">
        <v>140</v>
      </c>
      <c r="E223" s="2" t="s">
        <v>140</v>
      </c>
      <c r="F223" s="2" t="s">
        <v>140</v>
      </c>
      <c r="G223" s="2" t="s">
        <v>140</v>
      </c>
      <c r="H223" s="2" t="s">
        <v>140</v>
      </c>
      <c r="I223" s="2" t="s">
        <v>140</v>
      </c>
      <c r="J223" s="2" t="s">
        <v>140</v>
      </c>
      <c r="K223" s="2" t="s">
        <v>140</v>
      </c>
      <c r="L223" s="2" t="s">
        <v>140</v>
      </c>
      <c r="M223" s="2" t="s">
        <v>140</v>
      </c>
      <c r="N223" s="2" t="s">
        <v>140</v>
      </c>
      <c r="O223" s="2" t="s">
        <v>140</v>
      </c>
      <c r="P223" s="2" t="s">
        <v>140</v>
      </c>
      <c r="Q223" s="2" t="s">
        <v>140</v>
      </c>
      <c r="R223" s="2" t="s">
        <v>140</v>
      </c>
      <c r="S223" s="2" t="s">
        <v>140</v>
      </c>
      <c r="T223" s="2" t="s">
        <v>140</v>
      </c>
      <c r="U223" s="3" t="s">
        <v>140</v>
      </c>
    </row>
    <row r="224" spans="1:21" x14ac:dyDescent="0.2">
      <c r="A224" s="83"/>
      <c r="B224" s="1" t="s">
        <v>146</v>
      </c>
      <c r="C224" s="2" t="s">
        <v>141</v>
      </c>
      <c r="D224" s="2" t="s">
        <v>140</v>
      </c>
      <c r="E224" s="2" t="s">
        <v>140</v>
      </c>
      <c r="F224" s="2" t="s">
        <v>140</v>
      </c>
      <c r="G224" s="2" t="s">
        <v>140</v>
      </c>
      <c r="H224" s="2" t="s">
        <v>140</v>
      </c>
      <c r="I224" s="2" t="s">
        <v>140</v>
      </c>
      <c r="J224" s="2" t="s">
        <v>140</v>
      </c>
      <c r="K224" s="2" t="s">
        <v>140</v>
      </c>
      <c r="L224" s="2" t="s">
        <v>140</v>
      </c>
      <c r="M224" s="3">
        <f>M232</f>
        <v>18113.2</v>
      </c>
      <c r="N224" s="3">
        <f t="shared" ref="N224:T224" si="18">N232</f>
        <v>19153.199999999997</v>
      </c>
      <c r="O224" s="3">
        <f t="shared" si="18"/>
        <v>18106.165000000001</v>
      </c>
      <c r="P224" s="3">
        <f t="shared" si="18"/>
        <v>19463.027999999998</v>
      </c>
      <c r="Q224" s="3">
        <f t="shared" si="18"/>
        <v>19432.7</v>
      </c>
      <c r="R224" s="3">
        <f>R232</f>
        <v>17606.7</v>
      </c>
      <c r="S224" s="3">
        <f>S232</f>
        <v>14897.500000000002</v>
      </c>
      <c r="T224" s="3">
        <f t="shared" si="18"/>
        <v>14897.500000000002</v>
      </c>
      <c r="U224" s="8">
        <f>SUM(M224:T224)</f>
        <v>141669.99299999999</v>
      </c>
    </row>
    <row r="225" spans="1:21" x14ac:dyDescent="0.2">
      <c r="A225" s="83"/>
      <c r="B225" s="1" t="s">
        <v>147</v>
      </c>
      <c r="C225" s="2" t="s">
        <v>141</v>
      </c>
      <c r="D225" s="2" t="s">
        <v>140</v>
      </c>
      <c r="E225" s="2" t="s">
        <v>140</v>
      </c>
      <c r="F225" s="2" t="s">
        <v>140</v>
      </c>
      <c r="G225" s="2" t="s">
        <v>140</v>
      </c>
      <c r="H225" s="2" t="s">
        <v>140</v>
      </c>
      <c r="I225" s="2" t="s">
        <v>140</v>
      </c>
      <c r="J225" s="2" t="s">
        <v>140</v>
      </c>
      <c r="K225" s="2" t="s">
        <v>140</v>
      </c>
      <c r="L225" s="2" t="s">
        <v>140</v>
      </c>
      <c r="M225" s="39">
        <v>0</v>
      </c>
      <c r="N225" s="39">
        <v>0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v>0</v>
      </c>
      <c r="U225" s="17">
        <f>SUM(M225:T225)</f>
        <v>0</v>
      </c>
    </row>
    <row r="226" spans="1:21" x14ac:dyDescent="0.2">
      <c r="A226" s="83"/>
      <c r="B226" s="1" t="s">
        <v>149</v>
      </c>
      <c r="C226" s="2" t="s">
        <v>141</v>
      </c>
      <c r="D226" s="2">
        <v>1</v>
      </c>
      <c r="E226" s="2" t="s">
        <v>140</v>
      </c>
      <c r="F226" s="48"/>
      <c r="G226" s="48"/>
      <c r="H226" s="2" t="s">
        <v>140</v>
      </c>
      <c r="I226" s="2" t="s">
        <v>140</v>
      </c>
      <c r="J226" s="2" t="s">
        <v>140</v>
      </c>
      <c r="K226" s="2" t="s">
        <v>140</v>
      </c>
      <c r="L226" s="2" t="s">
        <v>140</v>
      </c>
      <c r="M226" s="39">
        <v>0</v>
      </c>
      <c r="N226" s="39">
        <v>0</v>
      </c>
      <c r="O226" s="39">
        <v>0</v>
      </c>
      <c r="P226" s="39">
        <v>0</v>
      </c>
      <c r="Q226" s="39">
        <v>0</v>
      </c>
      <c r="R226" s="39">
        <v>0</v>
      </c>
      <c r="S226" s="39">
        <v>0</v>
      </c>
      <c r="T226" s="39">
        <v>0</v>
      </c>
      <c r="U226" s="17">
        <f>SUM(M226:T226)</f>
        <v>0</v>
      </c>
    </row>
    <row r="227" spans="1:21" x14ac:dyDescent="0.2">
      <c r="A227" s="83"/>
      <c r="B227" s="1" t="s">
        <v>150</v>
      </c>
      <c r="C227" s="2" t="s">
        <v>141</v>
      </c>
      <c r="D227" s="2" t="s">
        <v>140</v>
      </c>
      <c r="E227" s="2" t="s">
        <v>140</v>
      </c>
      <c r="F227" s="2" t="s">
        <v>140</v>
      </c>
      <c r="G227" s="2" t="s">
        <v>140</v>
      </c>
      <c r="H227" s="2" t="s">
        <v>140</v>
      </c>
      <c r="I227" s="2" t="s">
        <v>140</v>
      </c>
      <c r="J227" s="2" t="s">
        <v>140</v>
      </c>
      <c r="K227" s="2" t="s">
        <v>140</v>
      </c>
      <c r="L227" s="2" t="s">
        <v>140</v>
      </c>
      <c r="M227" s="39">
        <v>0</v>
      </c>
      <c r="N227" s="39">
        <v>0</v>
      </c>
      <c r="O227" s="39">
        <v>0</v>
      </c>
      <c r="P227" s="39">
        <v>0</v>
      </c>
      <c r="Q227" s="39">
        <v>0</v>
      </c>
      <c r="R227" s="39">
        <v>0</v>
      </c>
      <c r="S227" s="39">
        <v>0</v>
      </c>
      <c r="T227" s="39">
        <v>0</v>
      </c>
      <c r="U227" s="17">
        <f>SUM(M227:T227)</f>
        <v>0</v>
      </c>
    </row>
    <row r="228" spans="1:21" ht="84" x14ac:dyDescent="0.2">
      <c r="A228" s="6" t="s">
        <v>171</v>
      </c>
      <c r="B228" s="5" t="s">
        <v>459</v>
      </c>
      <c r="C228" s="2" t="s">
        <v>152</v>
      </c>
      <c r="D228" s="2" t="s">
        <v>140</v>
      </c>
      <c r="E228" s="40" t="s">
        <v>172</v>
      </c>
      <c r="F228" s="2" t="s">
        <v>140</v>
      </c>
      <c r="G228" s="2" t="s">
        <v>140</v>
      </c>
      <c r="H228" s="2" t="s">
        <v>140</v>
      </c>
      <c r="I228" s="2" t="s">
        <v>140</v>
      </c>
      <c r="J228" s="2" t="s">
        <v>140</v>
      </c>
      <c r="K228" s="2">
        <v>100</v>
      </c>
      <c r="L228" s="2">
        <v>100</v>
      </c>
      <c r="M228" s="2">
        <v>100</v>
      </c>
      <c r="N228" s="2">
        <v>100</v>
      </c>
      <c r="O228" s="2">
        <v>100</v>
      </c>
      <c r="P228" s="2">
        <v>100</v>
      </c>
      <c r="Q228" s="2">
        <v>100</v>
      </c>
      <c r="R228" s="2">
        <v>100</v>
      </c>
      <c r="S228" s="2">
        <v>100</v>
      </c>
      <c r="T228" s="2">
        <v>100</v>
      </c>
      <c r="U228" s="3" t="s">
        <v>140</v>
      </c>
    </row>
    <row r="229" spans="1:21" ht="48" x14ac:dyDescent="0.2">
      <c r="A229" s="83" t="s">
        <v>221</v>
      </c>
      <c r="B229" s="75" t="s">
        <v>460</v>
      </c>
      <c r="C229" s="2" t="s">
        <v>140</v>
      </c>
      <c r="D229" s="2">
        <v>1</v>
      </c>
      <c r="E229" s="2" t="s">
        <v>140</v>
      </c>
      <c r="F229" s="21" t="s">
        <v>304</v>
      </c>
      <c r="G229" s="40" t="s">
        <v>156</v>
      </c>
      <c r="H229" s="2" t="s">
        <v>140</v>
      </c>
      <c r="I229" s="2" t="s">
        <v>140</v>
      </c>
      <c r="J229" s="2" t="s">
        <v>140</v>
      </c>
      <c r="K229" s="2" t="s">
        <v>140</v>
      </c>
      <c r="L229" s="2" t="s">
        <v>140</v>
      </c>
      <c r="M229" s="2" t="s">
        <v>140</v>
      </c>
      <c r="N229" s="2" t="s">
        <v>140</v>
      </c>
      <c r="O229" s="2" t="s">
        <v>140</v>
      </c>
      <c r="P229" s="2" t="s">
        <v>140</v>
      </c>
      <c r="Q229" s="2" t="s">
        <v>140</v>
      </c>
      <c r="R229" s="2" t="s">
        <v>140</v>
      </c>
      <c r="S229" s="2" t="s">
        <v>140</v>
      </c>
      <c r="T229" s="2" t="s">
        <v>140</v>
      </c>
      <c r="U229" s="3" t="s">
        <v>140</v>
      </c>
    </row>
    <row r="230" spans="1:21" x14ac:dyDescent="0.2">
      <c r="A230" s="83"/>
      <c r="B230" s="1" t="s">
        <v>255</v>
      </c>
      <c r="C230" s="2" t="s">
        <v>141</v>
      </c>
      <c r="D230" s="2" t="s">
        <v>140</v>
      </c>
      <c r="E230" s="2" t="s">
        <v>140</v>
      </c>
      <c r="F230" s="2" t="s">
        <v>140</v>
      </c>
      <c r="G230" s="2" t="s">
        <v>140</v>
      </c>
      <c r="H230" s="2" t="s">
        <v>140</v>
      </c>
      <c r="I230" s="2" t="s">
        <v>140</v>
      </c>
      <c r="J230" s="2" t="s">
        <v>140</v>
      </c>
      <c r="K230" s="2" t="s">
        <v>140</v>
      </c>
      <c r="L230" s="2" t="s">
        <v>140</v>
      </c>
      <c r="M230" s="20">
        <f>SUM(M232:M235)</f>
        <v>18113.2</v>
      </c>
      <c r="N230" s="20">
        <f t="shared" ref="N230:T230" si="19">SUM(N232:N235)</f>
        <v>19153.199999999997</v>
      </c>
      <c r="O230" s="20">
        <f t="shared" si="19"/>
        <v>18106.165000000001</v>
      </c>
      <c r="P230" s="20">
        <f t="shared" si="19"/>
        <v>19463.027999999998</v>
      </c>
      <c r="Q230" s="20">
        <f t="shared" si="19"/>
        <v>19432.7</v>
      </c>
      <c r="R230" s="20">
        <f t="shared" si="19"/>
        <v>17606.7</v>
      </c>
      <c r="S230" s="20">
        <f t="shared" si="19"/>
        <v>14897.500000000002</v>
      </c>
      <c r="T230" s="20">
        <f t="shared" si="19"/>
        <v>14897.500000000002</v>
      </c>
      <c r="U230" s="8">
        <f>SUM(M230:T230)</f>
        <v>141669.99299999999</v>
      </c>
    </row>
    <row r="231" spans="1:21" x14ac:dyDescent="0.2">
      <c r="A231" s="83"/>
      <c r="B231" s="1" t="s">
        <v>145</v>
      </c>
      <c r="C231" s="2" t="s">
        <v>140</v>
      </c>
      <c r="D231" s="2" t="s">
        <v>140</v>
      </c>
      <c r="E231" s="2" t="s">
        <v>140</v>
      </c>
      <c r="F231" s="2" t="s">
        <v>140</v>
      </c>
      <c r="G231" s="2" t="s">
        <v>140</v>
      </c>
      <c r="H231" s="2" t="s">
        <v>140</v>
      </c>
      <c r="I231" s="2" t="s">
        <v>140</v>
      </c>
      <c r="J231" s="2" t="s">
        <v>140</v>
      </c>
      <c r="K231" s="2" t="s">
        <v>140</v>
      </c>
      <c r="L231" s="2" t="s">
        <v>140</v>
      </c>
      <c r="M231" s="2" t="s">
        <v>140</v>
      </c>
      <c r="N231" s="2" t="s">
        <v>140</v>
      </c>
      <c r="O231" s="2"/>
      <c r="P231" s="2" t="s">
        <v>140</v>
      </c>
      <c r="Q231" s="2" t="s">
        <v>140</v>
      </c>
      <c r="R231" s="2" t="s">
        <v>140</v>
      </c>
      <c r="S231" s="2" t="s">
        <v>140</v>
      </c>
      <c r="T231" s="2" t="s">
        <v>140</v>
      </c>
      <c r="U231" s="3" t="s">
        <v>140</v>
      </c>
    </row>
    <row r="232" spans="1:21" x14ac:dyDescent="0.2">
      <c r="A232" s="83"/>
      <c r="B232" s="1" t="s">
        <v>146</v>
      </c>
      <c r="C232" s="2" t="s">
        <v>141</v>
      </c>
      <c r="D232" s="2" t="s">
        <v>140</v>
      </c>
      <c r="E232" s="2" t="s">
        <v>140</v>
      </c>
      <c r="F232" s="2" t="s">
        <v>140</v>
      </c>
      <c r="G232" s="2" t="s">
        <v>140</v>
      </c>
      <c r="H232" s="2" t="s">
        <v>140</v>
      </c>
      <c r="I232" s="2" t="s">
        <v>140</v>
      </c>
      <c r="J232" s="2" t="s">
        <v>140</v>
      </c>
      <c r="K232" s="2" t="s">
        <v>140</v>
      </c>
      <c r="L232" s="2" t="s">
        <v>140</v>
      </c>
      <c r="M232" s="37">
        <f t="shared" ref="M232:T232" si="20">M238</f>
        <v>18113.2</v>
      </c>
      <c r="N232" s="37">
        <f t="shared" si="20"/>
        <v>19153.199999999997</v>
      </c>
      <c r="O232" s="37">
        <f t="shared" si="20"/>
        <v>18106.165000000001</v>
      </c>
      <c r="P232" s="37">
        <f t="shared" si="20"/>
        <v>19463.027999999998</v>
      </c>
      <c r="Q232" s="37">
        <f t="shared" si="20"/>
        <v>19432.7</v>
      </c>
      <c r="R232" s="37">
        <f t="shared" si="20"/>
        <v>17606.7</v>
      </c>
      <c r="S232" s="37">
        <f>S238</f>
        <v>14897.500000000002</v>
      </c>
      <c r="T232" s="37">
        <f t="shared" si="20"/>
        <v>14897.500000000002</v>
      </c>
      <c r="U232" s="8">
        <f>SUM(M232:T232)</f>
        <v>141669.99299999999</v>
      </c>
    </row>
    <row r="233" spans="1:21" x14ac:dyDescent="0.2">
      <c r="A233" s="83"/>
      <c r="B233" s="1" t="s">
        <v>147</v>
      </c>
      <c r="C233" s="2" t="s">
        <v>141</v>
      </c>
      <c r="D233" s="2" t="s">
        <v>140</v>
      </c>
      <c r="E233" s="2" t="s">
        <v>140</v>
      </c>
      <c r="F233" s="2" t="s">
        <v>140</v>
      </c>
      <c r="G233" s="2" t="s">
        <v>140</v>
      </c>
      <c r="H233" s="2" t="s">
        <v>140</v>
      </c>
      <c r="I233" s="2" t="s">
        <v>140</v>
      </c>
      <c r="J233" s="2" t="s">
        <v>140</v>
      </c>
      <c r="K233" s="2" t="s">
        <v>140</v>
      </c>
      <c r="L233" s="2" t="s">
        <v>140</v>
      </c>
      <c r="M233" s="39">
        <v>0</v>
      </c>
      <c r="N233" s="39">
        <v>0</v>
      </c>
      <c r="O233" s="39">
        <v>0</v>
      </c>
      <c r="P233" s="39">
        <v>0</v>
      </c>
      <c r="Q233" s="39">
        <v>0</v>
      </c>
      <c r="R233" s="39">
        <v>0</v>
      </c>
      <c r="S233" s="39">
        <v>0</v>
      </c>
      <c r="T233" s="39">
        <v>0</v>
      </c>
      <c r="U233" s="17">
        <f>SUM(M233:T233)</f>
        <v>0</v>
      </c>
    </row>
    <row r="234" spans="1:21" x14ac:dyDescent="0.2">
      <c r="A234" s="83"/>
      <c r="B234" s="1" t="s">
        <v>149</v>
      </c>
      <c r="C234" s="2" t="s">
        <v>141</v>
      </c>
      <c r="D234" s="2" t="s">
        <v>140</v>
      </c>
      <c r="E234" s="2" t="s">
        <v>140</v>
      </c>
      <c r="F234" s="2" t="s">
        <v>140</v>
      </c>
      <c r="G234" s="2" t="s">
        <v>140</v>
      </c>
      <c r="H234" s="2" t="s">
        <v>140</v>
      </c>
      <c r="I234" s="2" t="s">
        <v>140</v>
      </c>
      <c r="J234" s="2" t="s">
        <v>140</v>
      </c>
      <c r="K234" s="2" t="s">
        <v>140</v>
      </c>
      <c r="L234" s="2" t="s">
        <v>140</v>
      </c>
      <c r="M234" s="39">
        <v>0</v>
      </c>
      <c r="N234" s="39">
        <v>0</v>
      </c>
      <c r="O234" s="39">
        <v>0</v>
      </c>
      <c r="P234" s="39">
        <v>0</v>
      </c>
      <c r="Q234" s="39">
        <v>0</v>
      </c>
      <c r="R234" s="39">
        <v>0</v>
      </c>
      <c r="S234" s="39">
        <v>0</v>
      </c>
      <c r="T234" s="39">
        <v>0</v>
      </c>
      <c r="U234" s="17">
        <f>SUM(M234:T234)</f>
        <v>0</v>
      </c>
    </row>
    <row r="235" spans="1:21" x14ac:dyDescent="0.2">
      <c r="A235" s="83"/>
      <c r="B235" s="1" t="s">
        <v>150</v>
      </c>
      <c r="C235" s="2" t="s">
        <v>141</v>
      </c>
      <c r="D235" s="2" t="s">
        <v>140</v>
      </c>
      <c r="E235" s="2" t="s">
        <v>140</v>
      </c>
      <c r="F235" s="2" t="s">
        <v>140</v>
      </c>
      <c r="G235" s="2" t="s">
        <v>140</v>
      </c>
      <c r="H235" s="2" t="s">
        <v>140</v>
      </c>
      <c r="I235" s="2" t="s">
        <v>140</v>
      </c>
      <c r="J235" s="2" t="s">
        <v>140</v>
      </c>
      <c r="K235" s="2" t="s">
        <v>140</v>
      </c>
      <c r="L235" s="2" t="s">
        <v>140</v>
      </c>
      <c r="M235" s="39">
        <v>0</v>
      </c>
      <c r="N235" s="39">
        <v>0</v>
      </c>
      <c r="O235" s="39">
        <v>0</v>
      </c>
      <c r="P235" s="39">
        <v>0</v>
      </c>
      <c r="Q235" s="39">
        <v>0</v>
      </c>
      <c r="R235" s="39">
        <v>0</v>
      </c>
      <c r="S235" s="39">
        <v>0</v>
      </c>
      <c r="T235" s="39">
        <v>0</v>
      </c>
      <c r="U235" s="17">
        <f>SUM(M235:T235)</f>
        <v>0</v>
      </c>
    </row>
    <row r="236" spans="1:21" ht="123" customHeight="1" x14ac:dyDescent="0.2">
      <c r="A236" s="6" t="s">
        <v>207</v>
      </c>
      <c r="B236" s="5" t="s">
        <v>519</v>
      </c>
      <c r="C236" s="2" t="s">
        <v>152</v>
      </c>
      <c r="D236" s="2" t="s">
        <v>140</v>
      </c>
      <c r="E236" s="40" t="s">
        <v>254</v>
      </c>
      <c r="F236" s="2" t="s">
        <v>140</v>
      </c>
      <c r="G236" s="2" t="s">
        <v>140</v>
      </c>
      <c r="H236" s="2" t="s">
        <v>140</v>
      </c>
      <c r="I236" s="2" t="s">
        <v>140</v>
      </c>
      <c r="J236" s="2" t="s">
        <v>140</v>
      </c>
      <c r="K236" s="2">
        <v>100</v>
      </c>
      <c r="L236" s="2">
        <v>100</v>
      </c>
      <c r="M236" s="2">
        <v>100</v>
      </c>
      <c r="N236" s="2">
        <v>100</v>
      </c>
      <c r="O236" s="2">
        <v>100</v>
      </c>
      <c r="P236" s="2">
        <v>100</v>
      </c>
      <c r="Q236" s="2">
        <v>100</v>
      </c>
      <c r="R236" s="2">
        <v>100</v>
      </c>
      <c r="S236" s="2">
        <v>100</v>
      </c>
      <c r="T236" s="2">
        <v>100</v>
      </c>
      <c r="U236" s="3" t="s">
        <v>140</v>
      </c>
    </row>
    <row r="237" spans="1:21" ht="48" x14ac:dyDescent="0.2">
      <c r="A237" s="83" t="s">
        <v>208</v>
      </c>
      <c r="B237" s="1" t="s">
        <v>461</v>
      </c>
      <c r="C237" s="2" t="s">
        <v>140</v>
      </c>
      <c r="D237" s="2" t="s">
        <v>140</v>
      </c>
      <c r="E237" s="2" t="s">
        <v>140</v>
      </c>
      <c r="F237" s="21" t="s">
        <v>304</v>
      </c>
      <c r="G237" s="40" t="s">
        <v>156</v>
      </c>
      <c r="H237" s="2" t="s">
        <v>140</v>
      </c>
      <c r="I237" s="2" t="s">
        <v>140</v>
      </c>
      <c r="J237" s="2" t="s">
        <v>140</v>
      </c>
      <c r="K237" s="2" t="s">
        <v>140</v>
      </c>
      <c r="L237" s="2" t="s">
        <v>140</v>
      </c>
      <c r="M237" s="2" t="s">
        <v>140</v>
      </c>
      <c r="N237" s="2" t="s">
        <v>140</v>
      </c>
      <c r="O237" s="2" t="s">
        <v>140</v>
      </c>
      <c r="P237" s="2" t="s">
        <v>140</v>
      </c>
      <c r="Q237" s="2" t="s">
        <v>140</v>
      </c>
      <c r="R237" s="2" t="s">
        <v>140</v>
      </c>
      <c r="S237" s="2" t="s">
        <v>140</v>
      </c>
      <c r="T237" s="2" t="s">
        <v>140</v>
      </c>
      <c r="U237" s="3" t="s">
        <v>140</v>
      </c>
    </row>
    <row r="238" spans="1:21" x14ac:dyDescent="0.2">
      <c r="A238" s="83"/>
      <c r="B238" s="87" t="s">
        <v>146</v>
      </c>
      <c r="C238" s="95" t="s">
        <v>141</v>
      </c>
      <c r="D238" s="2" t="s">
        <v>140</v>
      </c>
      <c r="E238" s="2" t="s">
        <v>140</v>
      </c>
      <c r="F238" s="2" t="s">
        <v>140</v>
      </c>
      <c r="G238" s="2" t="s">
        <v>140</v>
      </c>
      <c r="H238" s="2" t="s">
        <v>140</v>
      </c>
      <c r="I238" s="2" t="s">
        <v>140</v>
      </c>
      <c r="J238" s="2" t="s">
        <v>140</v>
      </c>
      <c r="K238" s="2" t="s">
        <v>140</v>
      </c>
      <c r="L238" s="2" t="s">
        <v>140</v>
      </c>
      <c r="M238" s="3">
        <f t="shared" ref="M238:T238" si="21">SUM(M239:M244)</f>
        <v>18113.2</v>
      </c>
      <c r="N238" s="3">
        <f t="shared" si="21"/>
        <v>19153.199999999997</v>
      </c>
      <c r="O238" s="3">
        <f t="shared" si="21"/>
        <v>18106.165000000001</v>
      </c>
      <c r="P238" s="3">
        <f t="shared" si="21"/>
        <v>19463.027999999998</v>
      </c>
      <c r="Q238" s="3">
        <f t="shared" si="21"/>
        <v>19432.7</v>
      </c>
      <c r="R238" s="3">
        <f t="shared" si="21"/>
        <v>17606.7</v>
      </c>
      <c r="S238" s="3">
        <f>SUM(S239:S244)</f>
        <v>14897.500000000002</v>
      </c>
      <c r="T238" s="3">
        <f t="shared" si="21"/>
        <v>14897.500000000002</v>
      </c>
      <c r="U238" s="8">
        <f t="shared" ref="U238:U247" si="22">SUM(M238:T238)</f>
        <v>141669.99299999999</v>
      </c>
    </row>
    <row r="239" spans="1:21" x14ac:dyDescent="0.2">
      <c r="A239" s="83"/>
      <c r="B239" s="87"/>
      <c r="C239" s="95"/>
      <c r="D239" s="2" t="s">
        <v>140</v>
      </c>
      <c r="E239" s="2" t="s">
        <v>140</v>
      </c>
      <c r="F239" s="2" t="s">
        <v>140</v>
      </c>
      <c r="G239" s="2" t="s">
        <v>140</v>
      </c>
      <c r="H239" s="41" t="s">
        <v>173</v>
      </c>
      <c r="I239" s="41" t="s">
        <v>184</v>
      </c>
      <c r="J239" s="41" t="s">
        <v>192</v>
      </c>
      <c r="K239" s="2" t="s">
        <v>140</v>
      </c>
      <c r="L239" s="2" t="s">
        <v>140</v>
      </c>
      <c r="M239" s="3">
        <f>16150.7+342</f>
        <v>16492.7</v>
      </c>
      <c r="N239" s="3">
        <f>16444.69+1425.6</f>
        <v>17870.289999999997</v>
      </c>
      <c r="O239" s="3">
        <v>16066.919</v>
      </c>
      <c r="P239" s="3">
        <v>17765.687000000002</v>
      </c>
      <c r="Q239" s="3">
        <v>18103.900000000001</v>
      </c>
      <c r="R239" s="3">
        <v>16447.900000000001</v>
      </c>
      <c r="S239" s="3">
        <v>13867.5</v>
      </c>
      <c r="T239" s="3">
        <v>13867.5</v>
      </c>
      <c r="U239" s="8">
        <f t="shared" si="22"/>
        <v>130482.39600000001</v>
      </c>
    </row>
    <row r="240" spans="1:21" x14ac:dyDescent="0.2">
      <c r="A240" s="83"/>
      <c r="B240" s="87"/>
      <c r="C240" s="95"/>
      <c r="D240" s="2" t="s">
        <v>140</v>
      </c>
      <c r="E240" s="2" t="s">
        <v>140</v>
      </c>
      <c r="F240" s="2" t="s">
        <v>140</v>
      </c>
      <c r="G240" s="2" t="s">
        <v>140</v>
      </c>
      <c r="H240" s="41" t="s">
        <v>173</v>
      </c>
      <c r="I240" s="41" t="s">
        <v>184</v>
      </c>
      <c r="J240" s="41" t="s">
        <v>193</v>
      </c>
      <c r="K240" s="2" t="s">
        <v>140</v>
      </c>
      <c r="L240" s="2" t="s">
        <v>140</v>
      </c>
      <c r="M240" s="3">
        <f>323.7+559.1</f>
        <v>882.8</v>
      </c>
      <c r="N240" s="3">
        <v>209.3</v>
      </c>
      <c r="O240" s="3">
        <v>402.8</v>
      </c>
      <c r="P240" s="3">
        <v>579.25</v>
      </c>
      <c r="Q240" s="3">
        <v>235</v>
      </c>
      <c r="R240" s="3">
        <v>236.7</v>
      </c>
      <c r="S240" s="3">
        <v>196.7</v>
      </c>
      <c r="T240" s="3">
        <v>196.7</v>
      </c>
      <c r="U240" s="8">
        <f t="shared" si="22"/>
        <v>2939.2499999999991</v>
      </c>
    </row>
    <row r="241" spans="1:21" x14ac:dyDescent="0.2">
      <c r="A241" s="83"/>
      <c r="B241" s="87"/>
      <c r="C241" s="95"/>
      <c r="D241" s="2" t="s">
        <v>140</v>
      </c>
      <c r="E241" s="2" t="s">
        <v>140</v>
      </c>
      <c r="F241" s="2" t="s">
        <v>140</v>
      </c>
      <c r="G241" s="2" t="s">
        <v>140</v>
      </c>
      <c r="H241" s="41" t="s">
        <v>173</v>
      </c>
      <c r="I241" s="41" t="s">
        <v>185</v>
      </c>
      <c r="J241" s="41" t="s">
        <v>193</v>
      </c>
      <c r="K241" s="2" t="s">
        <v>140</v>
      </c>
      <c r="L241" s="2" t="s">
        <v>140</v>
      </c>
      <c r="M241" s="3">
        <v>0</v>
      </c>
      <c r="N241" s="3">
        <v>845.65</v>
      </c>
      <c r="O241" s="3">
        <v>886.2</v>
      </c>
      <c r="P241" s="3">
        <v>773.03200000000004</v>
      </c>
      <c r="Q241" s="3">
        <v>852.1</v>
      </c>
      <c r="R241" s="3">
        <v>719</v>
      </c>
      <c r="S241" s="3">
        <v>630.20000000000005</v>
      </c>
      <c r="T241" s="3">
        <v>630.20000000000005</v>
      </c>
      <c r="U241" s="8">
        <f t="shared" si="22"/>
        <v>5336.3819999999996</v>
      </c>
    </row>
    <row r="242" spans="1:21" x14ac:dyDescent="0.2">
      <c r="A242" s="83"/>
      <c r="B242" s="87"/>
      <c r="C242" s="95"/>
      <c r="D242" s="2" t="s">
        <v>140</v>
      </c>
      <c r="E242" s="2" t="s">
        <v>140</v>
      </c>
      <c r="F242" s="2" t="s">
        <v>140</v>
      </c>
      <c r="G242" s="2" t="s">
        <v>140</v>
      </c>
      <c r="H242" s="41" t="s">
        <v>173</v>
      </c>
      <c r="I242" s="41" t="s">
        <v>185</v>
      </c>
      <c r="J242" s="41" t="s">
        <v>188</v>
      </c>
      <c r="K242" s="2" t="s">
        <v>140</v>
      </c>
      <c r="L242" s="2" t="s">
        <v>140</v>
      </c>
      <c r="M242" s="12">
        <v>0</v>
      </c>
      <c r="N242" s="12">
        <v>0</v>
      </c>
      <c r="O242" s="12">
        <v>519.6</v>
      </c>
      <c r="P242" s="12">
        <v>25.422000000000001</v>
      </c>
      <c r="Q242" s="12">
        <v>0</v>
      </c>
      <c r="R242" s="12">
        <v>0</v>
      </c>
      <c r="S242" s="12">
        <v>0</v>
      </c>
      <c r="T242" s="12">
        <v>0</v>
      </c>
      <c r="U242" s="8">
        <f t="shared" si="22"/>
        <v>545.02200000000005</v>
      </c>
    </row>
    <row r="243" spans="1:21" x14ac:dyDescent="0.2">
      <c r="A243" s="83"/>
      <c r="B243" s="87"/>
      <c r="C243" s="95"/>
      <c r="D243" s="2" t="s">
        <v>140</v>
      </c>
      <c r="E243" s="2" t="s">
        <v>140</v>
      </c>
      <c r="F243" s="2" t="s">
        <v>140</v>
      </c>
      <c r="G243" s="2" t="s">
        <v>140</v>
      </c>
      <c r="H243" s="41" t="s">
        <v>173</v>
      </c>
      <c r="I243" s="41" t="s">
        <v>185</v>
      </c>
      <c r="J243" s="41" t="s">
        <v>194</v>
      </c>
      <c r="K243" s="2" t="s">
        <v>140</v>
      </c>
      <c r="L243" s="2" t="s">
        <v>140</v>
      </c>
      <c r="M243" s="12">
        <f>232.8+79.1</f>
        <v>311.89999999999998</v>
      </c>
      <c r="N243" s="12">
        <f>223.16+4.8</f>
        <v>227.96</v>
      </c>
      <c r="O243" s="12">
        <v>230.64599999999999</v>
      </c>
      <c r="P243" s="12">
        <f>311.949+7.688</f>
        <v>319.637</v>
      </c>
      <c r="Q243" s="12">
        <v>241.7</v>
      </c>
      <c r="R243" s="12">
        <v>203.1</v>
      </c>
      <c r="S243" s="12">
        <v>203.1</v>
      </c>
      <c r="T243" s="12">
        <v>203.1</v>
      </c>
      <c r="U243" s="8">
        <f t="shared" si="22"/>
        <v>1941.1429999999998</v>
      </c>
    </row>
    <row r="244" spans="1:21" x14ac:dyDescent="0.2">
      <c r="A244" s="83"/>
      <c r="B244" s="87"/>
      <c r="C244" s="95"/>
      <c r="D244" s="2" t="s">
        <v>140</v>
      </c>
      <c r="E244" s="2" t="s">
        <v>140</v>
      </c>
      <c r="F244" s="2" t="s">
        <v>140</v>
      </c>
      <c r="G244" s="2" t="s">
        <v>140</v>
      </c>
      <c r="H244" s="41" t="s">
        <v>175</v>
      </c>
      <c r="I244" s="41" t="s">
        <v>185</v>
      </c>
      <c r="J244" s="41" t="s">
        <v>174</v>
      </c>
      <c r="K244" s="2" t="s">
        <v>140</v>
      </c>
      <c r="L244" s="2" t="s">
        <v>140</v>
      </c>
      <c r="M244" s="12">
        <v>425.8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8">
        <f t="shared" si="22"/>
        <v>425.8</v>
      </c>
    </row>
    <row r="245" spans="1:21" x14ac:dyDescent="0.2">
      <c r="A245" s="83"/>
      <c r="B245" s="1" t="s">
        <v>147</v>
      </c>
      <c r="C245" s="2" t="s">
        <v>141</v>
      </c>
      <c r="D245" s="2" t="s">
        <v>140</v>
      </c>
      <c r="E245" s="2" t="s">
        <v>140</v>
      </c>
      <c r="F245" s="2" t="s">
        <v>140</v>
      </c>
      <c r="G245" s="2" t="s">
        <v>140</v>
      </c>
      <c r="H245" s="2" t="s">
        <v>140</v>
      </c>
      <c r="I245" s="2" t="s">
        <v>140</v>
      </c>
      <c r="J245" s="2" t="s">
        <v>140</v>
      </c>
      <c r="K245" s="2" t="s">
        <v>140</v>
      </c>
      <c r="L245" s="2" t="s">
        <v>140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17">
        <f t="shared" si="22"/>
        <v>0</v>
      </c>
    </row>
    <row r="246" spans="1:21" x14ac:dyDescent="0.2">
      <c r="A246" s="83"/>
      <c r="B246" s="1" t="s">
        <v>149</v>
      </c>
      <c r="C246" s="2" t="s">
        <v>141</v>
      </c>
      <c r="D246" s="2" t="s">
        <v>140</v>
      </c>
      <c r="E246" s="2" t="s">
        <v>140</v>
      </c>
      <c r="F246" s="2" t="s">
        <v>140</v>
      </c>
      <c r="G246" s="2" t="s">
        <v>140</v>
      </c>
      <c r="H246" s="2" t="s">
        <v>140</v>
      </c>
      <c r="I246" s="2" t="s">
        <v>140</v>
      </c>
      <c r="J246" s="2" t="s">
        <v>140</v>
      </c>
      <c r="K246" s="2" t="s">
        <v>140</v>
      </c>
      <c r="L246" s="2" t="s">
        <v>140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0</v>
      </c>
      <c r="U246" s="17">
        <f t="shared" si="22"/>
        <v>0</v>
      </c>
    </row>
    <row r="247" spans="1:21" x14ac:dyDescent="0.2">
      <c r="A247" s="83"/>
      <c r="B247" s="1" t="s">
        <v>150</v>
      </c>
      <c r="C247" s="2" t="s">
        <v>141</v>
      </c>
      <c r="D247" s="2" t="s">
        <v>140</v>
      </c>
      <c r="E247" s="2" t="s">
        <v>140</v>
      </c>
      <c r="F247" s="2" t="s">
        <v>140</v>
      </c>
      <c r="G247" s="2" t="s">
        <v>140</v>
      </c>
      <c r="H247" s="2" t="s">
        <v>140</v>
      </c>
      <c r="I247" s="2" t="s">
        <v>140</v>
      </c>
      <c r="J247" s="2" t="s">
        <v>140</v>
      </c>
      <c r="K247" s="2" t="s">
        <v>140</v>
      </c>
      <c r="L247" s="2" t="s">
        <v>140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0</v>
      </c>
      <c r="U247" s="17">
        <f t="shared" si="22"/>
        <v>0</v>
      </c>
    </row>
    <row r="248" spans="1:21" ht="120" x14ac:dyDescent="0.2">
      <c r="A248" s="6" t="s">
        <v>176</v>
      </c>
      <c r="B248" s="5" t="s">
        <v>462</v>
      </c>
      <c r="C248" s="2" t="s">
        <v>152</v>
      </c>
      <c r="D248" s="2" t="s">
        <v>140</v>
      </c>
      <c r="E248" s="40" t="s">
        <v>177</v>
      </c>
      <c r="F248" s="2" t="s">
        <v>140</v>
      </c>
      <c r="G248" s="2" t="s">
        <v>140</v>
      </c>
      <c r="H248" s="2" t="s">
        <v>140</v>
      </c>
      <c r="I248" s="2" t="s">
        <v>140</v>
      </c>
      <c r="J248" s="2" t="s">
        <v>140</v>
      </c>
      <c r="K248" s="2">
        <v>85</v>
      </c>
      <c r="L248" s="2">
        <v>87</v>
      </c>
      <c r="M248" s="2">
        <v>87</v>
      </c>
      <c r="N248" s="2">
        <v>88</v>
      </c>
      <c r="O248" s="2">
        <v>85</v>
      </c>
      <c r="P248" s="2">
        <v>87</v>
      </c>
      <c r="Q248" s="2">
        <v>87</v>
      </c>
      <c r="R248" s="2">
        <v>87</v>
      </c>
      <c r="S248" s="2">
        <v>87</v>
      </c>
      <c r="T248" s="2">
        <v>87</v>
      </c>
      <c r="U248" s="3" t="s">
        <v>140</v>
      </c>
    </row>
    <row r="249" spans="1:21" ht="25.5" x14ac:dyDescent="0.2">
      <c r="A249" s="6"/>
      <c r="B249" s="1" t="s">
        <v>520</v>
      </c>
      <c r="C249" s="2" t="s">
        <v>140</v>
      </c>
      <c r="D249" s="2" t="s">
        <v>140</v>
      </c>
      <c r="E249" s="2" t="s">
        <v>140</v>
      </c>
      <c r="F249" s="2" t="s">
        <v>140</v>
      </c>
      <c r="G249" s="2" t="s">
        <v>140</v>
      </c>
      <c r="H249" s="2" t="s">
        <v>140</v>
      </c>
      <c r="I249" s="2" t="s">
        <v>140</v>
      </c>
      <c r="J249" s="2" t="s">
        <v>140</v>
      </c>
      <c r="K249" s="2" t="s">
        <v>140</v>
      </c>
      <c r="L249" s="2" t="s">
        <v>140</v>
      </c>
      <c r="M249" s="2" t="s">
        <v>140</v>
      </c>
      <c r="N249" s="2" t="s">
        <v>140</v>
      </c>
      <c r="O249" s="2" t="s">
        <v>140</v>
      </c>
      <c r="P249" s="2" t="s">
        <v>140</v>
      </c>
      <c r="Q249" s="2" t="s">
        <v>140</v>
      </c>
      <c r="R249" s="2" t="s">
        <v>140</v>
      </c>
      <c r="S249" s="2" t="s">
        <v>140</v>
      </c>
      <c r="T249" s="2" t="s">
        <v>140</v>
      </c>
      <c r="U249" s="3" t="s">
        <v>140</v>
      </c>
    </row>
    <row r="250" spans="1:21" ht="25.5" x14ac:dyDescent="0.2">
      <c r="A250" s="83" t="s">
        <v>222</v>
      </c>
      <c r="B250" s="75" t="s">
        <v>463</v>
      </c>
      <c r="C250" s="2" t="s">
        <v>140</v>
      </c>
      <c r="D250" s="76">
        <v>1</v>
      </c>
      <c r="E250" s="2" t="s">
        <v>140</v>
      </c>
      <c r="F250" s="2" t="s">
        <v>140</v>
      </c>
      <c r="G250" s="2" t="s">
        <v>140</v>
      </c>
      <c r="H250" s="2" t="s">
        <v>140</v>
      </c>
      <c r="I250" s="2" t="s">
        <v>140</v>
      </c>
      <c r="J250" s="2" t="s">
        <v>140</v>
      </c>
      <c r="K250" s="2" t="s">
        <v>140</v>
      </c>
      <c r="L250" s="2" t="s">
        <v>140</v>
      </c>
      <c r="M250" s="2" t="s">
        <v>140</v>
      </c>
      <c r="N250" s="2" t="s">
        <v>140</v>
      </c>
      <c r="O250" s="2" t="s">
        <v>140</v>
      </c>
      <c r="P250" s="2" t="s">
        <v>140</v>
      </c>
      <c r="Q250" s="2" t="s">
        <v>140</v>
      </c>
      <c r="R250" s="2" t="s">
        <v>140</v>
      </c>
      <c r="S250" s="2" t="s">
        <v>140</v>
      </c>
      <c r="T250" s="2" t="s">
        <v>140</v>
      </c>
      <c r="U250" s="3" t="s">
        <v>140</v>
      </c>
    </row>
    <row r="251" spans="1:21" x14ac:dyDescent="0.2">
      <c r="A251" s="83"/>
      <c r="B251" s="1" t="s">
        <v>255</v>
      </c>
      <c r="C251" s="2" t="s">
        <v>141</v>
      </c>
      <c r="D251" s="2" t="s">
        <v>140</v>
      </c>
      <c r="E251" s="2" t="s">
        <v>140</v>
      </c>
      <c r="F251" s="2" t="s">
        <v>140</v>
      </c>
      <c r="G251" s="2" t="s">
        <v>140</v>
      </c>
      <c r="H251" s="2" t="s">
        <v>140</v>
      </c>
      <c r="I251" s="2" t="s">
        <v>140</v>
      </c>
      <c r="J251" s="2" t="s">
        <v>140</v>
      </c>
      <c r="K251" s="2" t="s">
        <v>140</v>
      </c>
      <c r="L251" s="2" t="s">
        <v>140</v>
      </c>
      <c r="M251" s="17">
        <f>SUM(M253:M256)</f>
        <v>0</v>
      </c>
      <c r="N251" s="17">
        <f t="shared" ref="N251:S251" si="23">SUM(N253:N256)</f>
        <v>0</v>
      </c>
      <c r="O251" s="17">
        <f t="shared" si="23"/>
        <v>32125.5</v>
      </c>
      <c r="P251" s="17">
        <f t="shared" si="23"/>
        <v>21104.5</v>
      </c>
      <c r="Q251" s="17">
        <f t="shared" si="23"/>
        <v>43602.366000000002</v>
      </c>
      <c r="R251" s="17">
        <f t="shared" si="23"/>
        <v>429002.3</v>
      </c>
      <c r="S251" s="17">
        <f t="shared" si="23"/>
        <v>253433.8</v>
      </c>
      <c r="T251" s="17">
        <f>SUM(T253:T256)</f>
        <v>303687.7</v>
      </c>
      <c r="U251" s="3">
        <f>SUM(M251:T251)</f>
        <v>1082956.166</v>
      </c>
    </row>
    <row r="252" spans="1:21" x14ac:dyDescent="0.2">
      <c r="A252" s="83"/>
      <c r="B252" s="1" t="s">
        <v>145</v>
      </c>
      <c r="C252" s="2" t="s">
        <v>140</v>
      </c>
      <c r="D252" s="2" t="s">
        <v>140</v>
      </c>
      <c r="E252" s="2" t="s">
        <v>140</v>
      </c>
      <c r="F252" s="2" t="s">
        <v>140</v>
      </c>
      <c r="G252" s="2" t="s">
        <v>140</v>
      </c>
      <c r="H252" s="2" t="s">
        <v>140</v>
      </c>
      <c r="I252" s="2" t="s">
        <v>140</v>
      </c>
      <c r="J252" s="2" t="s">
        <v>140</v>
      </c>
      <c r="K252" s="2" t="s">
        <v>140</v>
      </c>
      <c r="L252" s="2" t="s">
        <v>140</v>
      </c>
      <c r="M252" s="2" t="s">
        <v>140</v>
      </c>
      <c r="N252" s="2" t="s">
        <v>140</v>
      </c>
      <c r="O252" s="2" t="s">
        <v>140</v>
      </c>
      <c r="P252" s="2" t="s">
        <v>140</v>
      </c>
      <c r="Q252" s="2" t="s">
        <v>140</v>
      </c>
      <c r="R252" s="2" t="s">
        <v>140</v>
      </c>
      <c r="S252" s="2" t="s">
        <v>140</v>
      </c>
      <c r="T252" s="2" t="s">
        <v>140</v>
      </c>
      <c r="U252" s="17" t="s">
        <v>140</v>
      </c>
    </row>
    <row r="253" spans="1:21" x14ac:dyDescent="0.2">
      <c r="A253" s="83"/>
      <c r="B253" s="1" t="s">
        <v>146</v>
      </c>
      <c r="C253" s="2" t="s">
        <v>141</v>
      </c>
      <c r="D253" s="2" t="s">
        <v>140</v>
      </c>
      <c r="E253" s="2" t="s">
        <v>140</v>
      </c>
      <c r="F253" s="2" t="s">
        <v>140</v>
      </c>
      <c r="G253" s="2" t="s">
        <v>140</v>
      </c>
      <c r="H253" s="2" t="s">
        <v>140</v>
      </c>
      <c r="I253" s="2" t="s">
        <v>140</v>
      </c>
      <c r="J253" s="2" t="s">
        <v>140</v>
      </c>
      <c r="K253" s="2" t="s">
        <v>140</v>
      </c>
      <c r="L253" s="2" t="s">
        <v>140</v>
      </c>
      <c r="M253" s="12">
        <v>0</v>
      </c>
      <c r="N253" s="12">
        <f>N261+N328+N337+N345+M396+N420</f>
        <v>0</v>
      </c>
      <c r="O253" s="46">
        <v>7996.5</v>
      </c>
      <c r="P253" s="46">
        <f>P261+P328+P345+P396</f>
        <v>21104.5</v>
      </c>
      <c r="Q253" s="12">
        <f>Q261+Q328+Q345+Q396</f>
        <v>20438.166000000001</v>
      </c>
      <c r="R253" s="12">
        <f>R261+R328+R345+R396+R420+R337</f>
        <v>37652.699999999997</v>
      </c>
      <c r="S253" s="12">
        <f>S261+S328+S345+S396+S420+S337</f>
        <v>54746.299999999996</v>
      </c>
      <c r="T253" s="12">
        <f>T261+T328+T345+T396+T420+T337</f>
        <v>3833.6000000000004</v>
      </c>
      <c r="U253" s="3">
        <f>SUM(M253:T253)</f>
        <v>145771.766</v>
      </c>
    </row>
    <row r="254" spans="1:21" x14ac:dyDescent="0.2">
      <c r="A254" s="83"/>
      <c r="B254" s="1" t="s">
        <v>147</v>
      </c>
      <c r="C254" s="2" t="s">
        <v>141</v>
      </c>
      <c r="D254" s="2" t="s">
        <v>140</v>
      </c>
      <c r="E254" s="2" t="s">
        <v>140</v>
      </c>
      <c r="F254" s="2" t="s">
        <v>140</v>
      </c>
      <c r="G254" s="2" t="s">
        <v>140</v>
      </c>
      <c r="H254" s="2" t="s">
        <v>140</v>
      </c>
      <c r="I254" s="2" t="s">
        <v>140</v>
      </c>
      <c r="J254" s="2" t="s">
        <v>140</v>
      </c>
      <c r="K254" s="2" t="s">
        <v>140</v>
      </c>
      <c r="L254" s="2" t="s">
        <v>140</v>
      </c>
      <c r="M254" s="46">
        <v>0</v>
      </c>
      <c r="N254" s="46">
        <v>0</v>
      </c>
      <c r="O254" s="46">
        <f>O262+O346+O397</f>
        <v>24129</v>
      </c>
      <c r="P254" s="46">
        <f>P262+P346+P397</f>
        <v>0</v>
      </c>
      <c r="Q254" s="46">
        <f>Q262+Q346+Q397</f>
        <v>23164.2</v>
      </c>
      <c r="R254" s="46">
        <f>R262+R338+R346+R397+R421</f>
        <v>391349.6</v>
      </c>
      <c r="S254" s="46">
        <f>S262+S338+S346+S397+S421</f>
        <v>198687.5</v>
      </c>
      <c r="T254" s="46">
        <f>T262+T338+T346+T397+T421</f>
        <v>299854.10000000003</v>
      </c>
      <c r="U254" s="3">
        <f>SUM(M254:T254)</f>
        <v>937184.40000000014</v>
      </c>
    </row>
    <row r="255" spans="1:21" x14ac:dyDescent="0.2">
      <c r="A255" s="83"/>
      <c r="B255" s="1" t="s">
        <v>149</v>
      </c>
      <c r="C255" s="2" t="s">
        <v>141</v>
      </c>
      <c r="D255" s="2" t="s">
        <v>140</v>
      </c>
      <c r="E255" s="2" t="s">
        <v>140</v>
      </c>
      <c r="F255" s="2" t="s">
        <v>140</v>
      </c>
      <c r="G255" s="2" t="s">
        <v>140</v>
      </c>
      <c r="H255" s="2" t="s">
        <v>140</v>
      </c>
      <c r="I255" s="2" t="s">
        <v>140</v>
      </c>
      <c r="J255" s="2" t="s">
        <v>140</v>
      </c>
      <c r="K255" s="2" t="s">
        <v>140</v>
      </c>
      <c r="L255" s="2" t="s">
        <v>140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17">
        <f>SUM(M255:T255)</f>
        <v>0</v>
      </c>
    </row>
    <row r="256" spans="1:21" x14ac:dyDescent="0.2">
      <c r="A256" s="83"/>
      <c r="B256" s="1" t="s">
        <v>150</v>
      </c>
      <c r="C256" s="2" t="s">
        <v>141</v>
      </c>
      <c r="D256" s="2" t="s">
        <v>140</v>
      </c>
      <c r="E256" s="2" t="s">
        <v>140</v>
      </c>
      <c r="F256" s="2" t="s">
        <v>140</v>
      </c>
      <c r="G256" s="2" t="s">
        <v>140</v>
      </c>
      <c r="H256" s="2" t="s">
        <v>140</v>
      </c>
      <c r="I256" s="2" t="s">
        <v>140</v>
      </c>
      <c r="J256" s="2" t="s">
        <v>140</v>
      </c>
      <c r="K256" s="2" t="s">
        <v>140</v>
      </c>
      <c r="L256" s="2" t="s">
        <v>140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0</v>
      </c>
      <c r="U256" s="17">
        <f>SUM(M256:T256)</f>
        <v>0</v>
      </c>
    </row>
    <row r="257" spans="1:21" ht="25.5" x14ac:dyDescent="0.2">
      <c r="A257" s="6" t="s">
        <v>242</v>
      </c>
      <c r="B257" s="5" t="s">
        <v>464</v>
      </c>
      <c r="C257" s="2" t="s">
        <v>231</v>
      </c>
      <c r="D257" s="2" t="s">
        <v>140</v>
      </c>
      <c r="E257" s="40" t="s">
        <v>243</v>
      </c>
      <c r="F257" s="2" t="s">
        <v>140</v>
      </c>
      <c r="G257" s="2" t="s">
        <v>140</v>
      </c>
      <c r="H257" s="2" t="s">
        <v>140</v>
      </c>
      <c r="I257" s="2" t="s">
        <v>140</v>
      </c>
      <c r="J257" s="2" t="s">
        <v>140</v>
      </c>
      <c r="K257" s="2" t="s">
        <v>140</v>
      </c>
      <c r="L257" s="2" t="s">
        <v>140</v>
      </c>
      <c r="M257" s="2" t="s">
        <v>140</v>
      </c>
      <c r="N257" s="2" t="s">
        <v>140</v>
      </c>
      <c r="O257" s="4">
        <f>O269+O329+O331+O333+O339+O341+O347+O352+O354+O358+O364+O368+O372</f>
        <v>50</v>
      </c>
      <c r="P257" s="4">
        <f>P269+P329+P331+P333+P339+P341+P347+P352+P354+P358+P364+P368+P372</f>
        <v>326</v>
      </c>
      <c r="Q257" s="21">
        <f>Q269+Q329+Q331+Q333+Q339+Q341+Q347+Q352+Q354+Q358+Q364+Q368+Q372</f>
        <v>376</v>
      </c>
      <c r="R257" s="21">
        <f>R269+R278+R283+R291+R287+R291+R295+R299+R303+R311+R329+R331+R333+R339+R347+R468+R472</f>
        <v>778</v>
      </c>
      <c r="S257" s="21">
        <f>S269+S278+S283+S291+S287+S291+S295+S299+S303+S311+S329+S331+S333+S339+S347+S468+S472</f>
        <v>2441.5</v>
      </c>
      <c r="T257" s="21">
        <f>T269+T278+T283+T291+T287+T291+T295+T299+T303+T311+T329+T331+T333+T339+T347+T468+T472</f>
        <v>3152</v>
      </c>
      <c r="U257" s="3" t="s">
        <v>140</v>
      </c>
    </row>
    <row r="258" spans="1:21" ht="108" x14ac:dyDescent="0.2">
      <c r="A258" s="83" t="s">
        <v>223</v>
      </c>
      <c r="B258" s="75" t="s">
        <v>35</v>
      </c>
      <c r="C258" s="2" t="s">
        <v>140</v>
      </c>
      <c r="D258" s="2">
        <v>0.2</v>
      </c>
      <c r="E258" s="2" t="s">
        <v>140</v>
      </c>
      <c r="F258" s="21" t="s">
        <v>309</v>
      </c>
      <c r="G258" s="40" t="s">
        <v>529</v>
      </c>
      <c r="H258" s="2" t="s">
        <v>140</v>
      </c>
      <c r="I258" s="2" t="s">
        <v>140</v>
      </c>
      <c r="J258" s="2" t="s">
        <v>140</v>
      </c>
      <c r="K258" s="2" t="s">
        <v>140</v>
      </c>
      <c r="L258" s="2" t="s">
        <v>140</v>
      </c>
      <c r="M258" s="2" t="s">
        <v>140</v>
      </c>
      <c r="N258" s="2" t="s">
        <v>140</v>
      </c>
      <c r="O258" s="2" t="s">
        <v>140</v>
      </c>
      <c r="P258" s="2" t="s">
        <v>140</v>
      </c>
      <c r="Q258" s="2" t="s">
        <v>140</v>
      </c>
      <c r="R258" s="2" t="s">
        <v>140</v>
      </c>
      <c r="S258" s="2" t="s">
        <v>140</v>
      </c>
      <c r="T258" s="2" t="s">
        <v>140</v>
      </c>
      <c r="U258" s="3" t="s">
        <v>140</v>
      </c>
    </row>
    <row r="259" spans="1:21" x14ac:dyDescent="0.2">
      <c r="A259" s="83"/>
      <c r="B259" s="1" t="s">
        <v>255</v>
      </c>
      <c r="C259" s="2" t="s">
        <v>141</v>
      </c>
      <c r="D259" s="2" t="s">
        <v>140</v>
      </c>
      <c r="E259" s="2" t="s">
        <v>140</v>
      </c>
      <c r="F259" s="2" t="s">
        <v>140</v>
      </c>
      <c r="G259" s="2" t="s">
        <v>140</v>
      </c>
      <c r="H259" s="2" t="s">
        <v>140</v>
      </c>
      <c r="I259" s="2" t="s">
        <v>140</v>
      </c>
      <c r="J259" s="2" t="s">
        <v>140</v>
      </c>
      <c r="K259" s="2" t="s">
        <v>140</v>
      </c>
      <c r="L259" s="2" t="s">
        <v>140</v>
      </c>
      <c r="M259" s="3">
        <f>M261+M262</f>
        <v>0</v>
      </c>
      <c r="N259" s="3">
        <f t="shared" ref="N259:T259" si="24">N261+N262</f>
        <v>0</v>
      </c>
      <c r="O259" s="3">
        <f t="shared" si="24"/>
        <v>0</v>
      </c>
      <c r="P259" s="3">
        <f t="shared" si="24"/>
        <v>0</v>
      </c>
      <c r="Q259" s="3">
        <f t="shared" si="24"/>
        <v>0</v>
      </c>
      <c r="R259" s="3">
        <f t="shared" si="24"/>
        <v>157167.1</v>
      </c>
      <c r="S259" s="3">
        <f t="shared" si="24"/>
        <v>96039.3</v>
      </c>
      <c r="T259" s="3">
        <f t="shared" si="24"/>
        <v>60000</v>
      </c>
      <c r="U259" s="8">
        <f>SUM(M259:T259)</f>
        <v>313206.40000000002</v>
      </c>
    </row>
    <row r="260" spans="1:21" x14ac:dyDescent="0.2">
      <c r="A260" s="83"/>
      <c r="B260" s="1" t="s">
        <v>145</v>
      </c>
      <c r="C260" s="2" t="s">
        <v>140</v>
      </c>
      <c r="D260" s="2" t="s">
        <v>140</v>
      </c>
      <c r="E260" s="2" t="s">
        <v>140</v>
      </c>
      <c r="F260" s="2" t="s">
        <v>140</v>
      </c>
      <c r="G260" s="2" t="s">
        <v>140</v>
      </c>
      <c r="H260" s="2" t="s">
        <v>140</v>
      </c>
      <c r="I260" s="2" t="s">
        <v>140</v>
      </c>
      <c r="J260" s="2" t="s">
        <v>140</v>
      </c>
      <c r="K260" s="2" t="s">
        <v>140</v>
      </c>
      <c r="L260" s="2" t="s">
        <v>140</v>
      </c>
      <c r="M260" s="2" t="s">
        <v>140</v>
      </c>
      <c r="N260" s="2" t="s">
        <v>140</v>
      </c>
      <c r="O260" s="2" t="s">
        <v>140</v>
      </c>
      <c r="P260" s="2" t="s">
        <v>140</v>
      </c>
      <c r="Q260" s="2" t="s">
        <v>140</v>
      </c>
      <c r="R260" s="2" t="s">
        <v>140</v>
      </c>
      <c r="S260" s="2" t="s">
        <v>140</v>
      </c>
      <c r="T260" s="2" t="s">
        <v>140</v>
      </c>
      <c r="U260" s="3"/>
    </row>
    <row r="261" spans="1:21" x14ac:dyDescent="0.2">
      <c r="A261" s="83"/>
      <c r="B261" s="1" t="s">
        <v>146</v>
      </c>
      <c r="C261" s="2" t="s">
        <v>141</v>
      </c>
      <c r="D261" s="2" t="s">
        <v>140</v>
      </c>
      <c r="E261" s="2" t="s">
        <v>140</v>
      </c>
      <c r="F261" s="2" t="s">
        <v>140</v>
      </c>
      <c r="G261" s="2" t="s">
        <v>140</v>
      </c>
      <c r="H261" s="2" t="s">
        <v>140</v>
      </c>
      <c r="I261" s="2" t="s">
        <v>140</v>
      </c>
      <c r="J261" s="2" t="s">
        <v>140</v>
      </c>
      <c r="K261" s="2" t="s">
        <v>140</v>
      </c>
      <c r="L261" s="2" t="s">
        <v>140</v>
      </c>
      <c r="M261" s="3">
        <f>M267+M272+M276+M309+M310+M316+M318+M320+M325</f>
        <v>0</v>
      </c>
      <c r="N261" s="3">
        <f>N267+N272+N276+N309+N310+N316+N318+N320+N325</f>
        <v>0</v>
      </c>
      <c r="O261" s="3">
        <f>O267+O272+O276+O309+O310+O316+O318+O320+O325</f>
        <v>0</v>
      </c>
      <c r="P261" s="3">
        <f>P267+P272+P276+P309+P310+P316+P318+P320+P325</f>
        <v>0</v>
      </c>
      <c r="Q261" s="3">
        <f>Q267+Q272+Q276+Q309+Q310+Q316+Q318+Q320+Q325</f>
        <v>0</v>
      </c>
      <c r="R261" s="3">
        <f>R267+R272+R276+R309+R310+R316+R318+R320+R325+R322</f>
        <v>1571.6999999999998</v>
      </c>
      <c r="S261" s="3">
        <f>S267+S272+S276+S309+S310+S316+S318+S320+S325+S322+S282+S286+S290+S294+S298+S302</f>
        <v>24759.300000000003</v>
      </c>
      <c r="T261" s="3">
        <f>T267+T272+T276+T309+T310+T316+T318+T320+T325+T322</f>
        <v>600</v>
      </c>
      <c r="U261" s="8">
        <f>SUM(M261:T261)</f>
        <v>26931.000000000004</v>
      </c>
    </row>
    <row r="262" spans="1:21" x14ac:dyDescent="0.2">
      <c r="A262" s="83"/>
      <c r="B262" s="1" t="s">
        <v>147</v>
      </c>
      <c r="C262" s="2" t="s">
        <v>141</v>
      </c>
      <c r="D262" s="2" t="s">
        <v>140</v>
      </c>
      <c r="E262" s="2" t="s">
        <v>140</v>
      </c>
      <c r="F262" s="2" t="s">
        <v>140</v>
      </c>
      <c r="G262" s="2" t="s">
        <v>140</v>
      </c>
      <c r="H262" s="2" t="s">
        <v>140</v>
      </c>
      <c r="I262" s="2" t="s">
        <v>140</v>
      </c>
      <c r="J262" s="2" t="s">
        <v>140</v>
      </c>
      <c r="K262" s="2" t="s">
        <v>140</v>
      </c>
      <c r="L262" s="2" t="s">
        <v>140</v>
      </c>
      <c r="M262" s="3">
        <f>M275</f>
        <v>0</v>
      </c>
      <c r="N262" s="3">
        <f>N275</f>
        <v>0</v>
      </c>
      <c r="O262" s="3">
        <f>O275</f>
        <v>0</v>
      </c>
      <c r="P262" s="3">
        <f>P275</f>
        <v>0</v>
      </c>
      <c r="Q262" s="3">
        <f>Q275</f>
        <v>0</v>
      </c>
      <c r="R262" s="3">
        <f>R268+R275+R307+R315+R317+R319+R308+R281+R285+R289+R293+R297+R301+R321</f>
        <v>155595.4</v>
      </c>
      <c r="S262" s="3">
        <f>S268+S275+S307+S315+S317+S319+S308+S281+S285+S289+S293+S297+S301+S321</f>
        <v>71280</v>
      </c>
      <c r="T262" s="3">
        <f>T268+T275+T307+T315+T317+T319+T308+T281+T285+T289+T293+T297+T301+T321</f>
        <v>59400</v>
      </c>
      <c r="U262" s="8">
        <f>SUM(M262:T262)</f>
        <v>286275.40000000002</v>
      </c>
    </row>
    <row r="263" spans="1:21" ht="48" x14ac:dyDescent="0.2">
      <c r="A263" s="6" t="s">
        <v>234</v>
      </c>
      <c r="B263" s="5" t="s">
        <v>465</v>
      </c>
      <c r="C263" s="2" t="s">
        <v>157</v>
      </c>
      <c r="D263" s="2" t="s">
        <v>140</v>
      </c>
      <c r="E263" s="40" t="s">
        <v>180</v>
      </c>
      <c r="F263" s="2" t="s">
        <v>308</v>
      </c>
      <c r="G263" s="40" t="s">
        <v>156</v>
      </c>
      <c r="H263" s="2" t="s">
        <v>140</v>
      </c>
      <c r="I263" s="2" t="s">
        <v>140</v>
      </c>
      <c r="J263" s="2" t="s">
        <v>140</v>
      </c>
      <c r="K263" s="2" t="s">
        <v>140</v>
      </c>
      <c r="L263" s="2" t="s">
        <v>140</v>
      </c>
      <c r="M263" s="3" t="s">
        <v>140</v>
      </c>
      <c r="N263" s="3" t="s">
        <v>140</v>
      </c>
      <c r="O263" s="2">
        <v>5</v>
      </c>
      <c r="P263" s="2">
        <v>0</v>
      </c>
      <c r="Q263" s="2">
        <v>5</v>
      </c>
      <c r="R263" s="2">
        <v>5</v>
      </c>
      <c r="S263" s="2">
        <v>5</v>
      </c>
      <c r="T263" s="2">
        <v>5</v>
      </c>
      <c r="U263" s="3">
        <f>T263+S263+R263+Q263+O263</f>
        <v>25</v>
      </c>
    </row>
    <row r="264" spans="1:21" ht="108" x14ac:dyDescent="0.2">
      <c r="A264" s="83" t="s">
        <v>323</v>
      </c>
      <c r="B264" s="1" t="s">
        <v>70</v>
      </c>
      <c r="C264" s="2" t="s">
        <v>140</v>
      </c>
      <c r="D264" s="2" t="s">
        <v>140</v>
      </c>
      <c r="E264" s="2" t="s">
        <v>140</v>
      </c>
      <c r="F264" s="21" t="s">
        <v>309</v>
      </c>
      <c r="G264" s="40" t="s">
        <v>529</v>
      </c>
      <c r="H264" s="2" t="s">
        <v>140</v>
      </c>
      <c r="I264" s="2" t="s">
        <v>140</v>
      </c>
      <c r="J264" s="2" t="s">
        <v>140</v>
      </c>
      <c r="K264" s="2" t="s">
        <v>140</v>
      </c>
      <c r="L264" s="2" t="s">
        <v>140</v>
      </c>
      <c r="M264" s="2" t="s">
        <v>140</v>
      </c>
      <c r="N264" s="2" t="s">
        <v>140</v>
      </c>
      <c r="O264" s="2" t="s">
        <v>140</v>
      </c>
      <c r="P264" s="2" t="s">
        <v>140</v>
      </c>
      <c r="Q264" s="2" t="s">
        <v>140</v>
      </c>
      <c r="R264" s="2" t="s">
        <v>140</v>
      </c>
      <c r="S264" s="2" t="s">
        <v>140</v>
      </c>
      <c r="T264" s="2" t="s">
        <v>140</v>
      </c>
      <c r="U264" s="3" t="s">
        <v>140</v>
      </c>
    </row>
    <row r="265" spans="1:21" x14ac:dyDescent="0.2">
      <c r="A265" s="83"/>
      <c r="B265" s="1" t="s">
        <v>255</v>
      </c>
      <c r="C265" s="2"/>
      <c r="D265" s="2"/>
      <c r="E265" s="2"/>
      <c r="F265" s="21"/>
      <c r="G265" s="22"/>
      <c r="H265" s="2"/>
      <c r="I265" s="2"/>
      <c r="J265" s="2" t="s">
        <v>505</v>
      </c>
      <c r="K265" s="2"/>
      <c r="L265" s="2"/>
      <c r="M265" s="2"/>
      <c r="N265" s="2"/>
      <c r="O265" s="2"/>
      <c r="P265" s="2"/>
      <c r="Q265" s="2"/>
      <c r="R265" s="3">
        <f>R267+R268</f>
        <v>8000</v>
      </c>
      <c r="S265" s="3">
        <f>S267+S268</f>
        <v>12000</v>
      </c>
      <c r="T265" s="3">
        <f>T267+T268</f>
        <v>0</v>
      </c>
      <c r="U265" s="8">
        <f>SUM(M265:T265)</f>
        <v>20000</v>
      </c>
    </row>
    <row r="266" spans="1:21" x14ac:dyDescent="0.2">
      <c r="A266" s="83"/>
      <c r="B266" s="1" t="s">
        <v>145</v>
      </c>
      <c r="C266" s="2"/>
      <c r="D266" s="2"/>
      <c r="E266" s="2"/>
      <c r="F266" s="21"/>
      <c r="G266" s="2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3"/>
    </row>
    <row r="267" spans="1:21" s="24" customFormat="1" x14ac:dyDescent="0.2">
      <c r="A267" s="83"/>
      <c r="B267" s="1" t="s">
        <v>36</v>
      </c>
      <c r="C267" s="2" t="s">
        <v>141</v>
      </c>
      <c r="D267" s="2" t="s">
        <v>140</v>
      </c>
      <c r="E267" s="2" t="s">
        <v>140</v>
      </c>
      <c r="F267" s="2" t="s">
        <v>140</v>
      </c>
      <c r="G267" s="2" t="s">
        <v>140</v>
      </c>
      <c r="H267" s="6" t="s">
        <v>492</v>
      </c>
      <c r="I267" s="2" t="s">
        <v>47</v>
      </c>
      <c r="J267" s="2">
        <v>414</v>
      </c>
      <c r="K267" s="2" t="s">
        <v>140</v>
      </c>
      <c r="L267" s="2" t="s">
        <v>140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80</v>
      </c>
      <c r="S267" s="3">
        <v>120</v>
      </c>
      <c r="T267" s="3">
        <v>0</v>
      </c>
      <c r="U267" s="8">
        <f>SUM(M267:T267)</f>
        <v>200</v>
      </c>
    </row>
    <row r="268" spans="1:21" s="24" customFormat="1" x14ac:dyDescent="0.2">
      <c r="A268" s="83"/>
      <c r="B268" s="1" t="s">
        <v>37</v>
      </c>
      <c r="C268" s="2" t="s">
        <v>141</v>
      </c>
      <c r="D268" s="2" t="s">
        <v>140</v>
      </c>
      <c r="E268" s="2" t="s">
        <v>140</v>
      </c>
      <c r="F268" s="2" t="s">
        <v>140</v>
      </c>
      <c r="G268" s="2" t="s">
        <v>140</v>
      </c>
      <c r="H268" s="6" t="s">
        <v>492</v>
      </c>
      <c r="I268" s="2">
        <v>1840155055</v>
      </c>
      <c r="J268" s="2">
        <v>414</v>
      </c>
      <c r="K268" s="2" t="s">
        <v>140</v>
      </c>
      <c r="L268" s="2" t="s">
        <v>140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7920</v>
      </c>
      <c r="S268" s="3">
        <v>11880</v>
      </c>
      <c r="T268" s="3">
        <v>0</v>
      </c>
      <c r="U268" s="8">
        <f>SUM(M268:T268)</f>
        <v>19800</v>
      </c>
    </row>
    <row r="269" spans="1:21" ht="25.5" x14ac:dyDescent="0.2">
      <c r="A269" s="6" t="s">
        <v>324</v>
      </c>
      <c r="B269" s="5" t="s">
        <v>466</v>
      </c>
      <c r="C269" s="2" t="s">
        <v>232</v>
      </c>
      <c r="D269" s="2" t="s">
        <v>140</v>
      </c>
      <c r="E269" s="40" t="s">
        <v>180</v>
      </c>
      <c r="F269" s="2" t="s">
        <v>140</v>
      </c>
      <c r="G269" s="2" t="s">
        <v>140</v>
      </c>
      <c r="H269" s="2" t="s">
        <v>140</v>
      </c>
      <c r="I269" s="2" t="s">
        <v>140</v>
      </c>
      <c r="J269" s="2" t="s">
        <v>140</v>
      </c>
      <c r="K269" s="2" t="s">
        <v>140</v>
      </c>
      <c r="L269" s="2" t="s">
        <v>140</v>
      </c>
      <c r="M269" s="2" t="s">
        <v>140</v>
      </c>
      <c r="N269" s="2" t="s">
        <v>140</v>
      </c>
      <c r="O269" s="2">
        <v>0</v>
      </c>
      <c r="P269" s="2">
        <v>0</v>
      </c>
      <c r="Q269" s="2">
        <v>0</v>
      </c>
      <c r="R269" s="2">
        <v>0</v>
      </c>
      <c r="S269" s="2">
        <v>200</v>
      </c>
      <c r="T269" s="2">
        <v>200</v>
      </c>
      <c r="U269" s="3" t="s">
        <v>140</v>
      </c>
    </row>
    <row r="270" spans="1:21" ht="25.5" x14ac:dyDescent="0.2">
      <c r="A270" s="6" t="s">
        <v>368</v>
      </c>
      <c r="B270" s="5" t="s">
        <v>467</v>
      </c>
      <c r="C270" s="2" t="s">
        <v>157</v>
      </c>
      <c r="D270" s="2" t="s">
        <v>140</v>
      </c>
      <c r="E270" s="40" t="s">
        <v>180</v>
      </c>
      <c r="F270" s="2" t="s">
        <v>140</v>
      </c>
      <c r="G270" s="2" t="s">
        <v>140</v>
      </c>
      <c r="H270" s="2" t="s">
        <v>140</v>
      </c>
      <c r="I270" s="2" t="s">
        <v>140</v>
      </c>
      <c r="J270" s="2" t="s">
        <v>140</v>
      </c>
      <c r="K270" s="2" t="s">
        <v>140</v>
      </c>
      <c r="L270" s="2" t="s">
        <v>140</v>
      </c>
      <c r="M270" s="2" t="s">
        <v>140</v>
      </c>
      <c r="N270" s="2" t="s">
        <v>140</v>
      </c>
      <c r="O270" s="2" t="s">
        <v>140</v>
      </c>
      <c r="P270" s="2" t="s">
        <v>140</v>
      </c>
      <c r="Q270" s="2" t="s">
        <v>140</v>
      </c>
      <c r="R270" s="2" t="s">
        <v>140</v>
      </c>
      <c r="S270" s="2">
        <v>1</v>
      </c>
      <c r="T270" s="2" t="s">
        <v>140</v>
      </c>
      <c r="U270" s="3" t="s">
        <v>140</v>
      </c>
    </row>
    <row r="271" spans="1:21" ht="108" x14ac:dyDescent="0.2">
      <c r="A271" s="83" t="s">
        <v>325</v>
      </c>
      <c r="B271" s="1" t="s">
        <v>468</v>
      </c>
      <c r="C271" s="2" t="s">
        <v>140</v>
      </c>
      <c r="D271" s="2" t="s">
        <v>140</v>
      </c>
      <c r="E271" s="2" t="s">
        <v>140</v>
      </c>
      <c r="F271" s="21" t="s">
        <v>309</v>
      </c>
      <c r="G271" s="40" t="s">
        <v>529</v>
      </c>
      <c r="H271" s="2" t="s">
        <v>140</v>
      </c>
      <c r="I271" s="2" t="s">
        <v>140</v>
      </c>
      <c r="J271" s="2" t="s">
        <v>140</v>
      </c>
      <c r="K271" s="2" t="s">
        <v>140</v>
      </c>
      <c r="L271" s="2" t="s">
        <v>140</v>
      </c>
      <c r="M271" s="2" t="s">
        <v>140</v>
      </c>
      <c r="N271" s="2" t="s">
        <v>140</v>
      </c>
      <c r="O271" s="2" t="s">
        <v>140</v>
      </c>
      <c r="P271" s="2" t="s">
        <v>140</v>
      </c>
      <c r="Q271" s="2" t="s">
        <v>140</v>
      </c>
      <c r="R271" s="2" t="s">
        <v>140</v>
      </c>
      <c r="S271" s="2" t="s">
        <v>140</v>
      </c>
      <c r="T271" s="2" t="s">
        <v>140</v>
      </c>
      <c r="U271" s="3" t="s">
        <v>140</v>
      </c>
    </row>
    <row r="272" spans="1:21" x14ac:dyDescent="0.2">
      <c r="A272" s="83"/>
      <c r="B272" s="1" t="s">
        <v>256</v>
      </c>
      <c r="C272" s="2" t="s">
        <v>141</v>
      </c>
      <c r="D272" s="2" t="s">
        <v>140</v>
      </c>
      <c r="E272" s="2" t="s">
        <v>140</v>
      </c>
      <c r="F272" s="2" t="s">
        <v>140</v>
      </c>
      <c r="G272" s="2" t="s">
        <v>140</v>
      </c>
      <c r="H272" s="6" t="s">
        <v>492</v>
      </c>
      <c r="I272" s="2">
        <v>1840274102</v>
      </c>
      <c r="J272" s="2">
        <v>414</v>
      </c>
      <c r="K272" s="2" t="s">
        <v>140</v>
      </c>
      <c r="L272" s="2" t="s">
        <v>140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17">
        <f>SUM(M272:T272)</f>
        <v>0</v>
      </c>
    </row>
    <row r="273" spans="1:23" ht="25.5" x14ac:dyDescent="0.2">
      <c r="A273" s="54" t="s">
        <v>369</v>
      </c>
      <c r="B273" s="5" t="s">
        <v>469</v>
      </c>
      <c r="C273" s="2" t="s">
        <v>157</v>
      </c>
      <c r="D273" s="2" t="s">
        <v>140</v>
      </c>
      <c r="E273" s="40" t="s">
        <v>180</v>
      </c>
      <c r="F273" s="2" t="s">
        <v>140</v>
      </c>
      <c r="G273" s="2" t="s">
        <v>140</v>
      </c>
      <c r="H273" s="2" t="s">
        <v>140</v>
      </c>
      <c r="I273" s="2" t="s">
        <v>140</v>
      </c>
      <c r="J273" s="2" t="s">
        <v>140</v>
      </c>
      <c r="K273" s="2" t="s">
        <v>140</v>
      </c>
      <c r="L273" s="2" t="s">
        <v>140</v>
      </c>
      <c r="M273" s="2" t="s">
        <v>140</v>
      </c>
      <c r="N273" s="2" t="s">
        <v>140</v>
      </c>
      <c r="O273" s="2">
        <v>0</v>
      </c>
      <c r="P273" s="2">
        <v>0</v>
      </c>
      <c r="Q273" s="2">
        <v>2</v>
      </c>
      <c r="R273" s="2">
        <v>2</v>
      </c>
      <c r="S273" s="2">
        <v>2</v>
      </c>
      <c r="T273" s="2">
        <v>2</v>
      </c>
      <c r="U273" s="3">
        <f>SUM(O273:T273)</f>
        <v>8</v>
      </c>
    </row>
    <row r="274" spans="1:23" ht="114.75" x14ac:dyDescent="0.2">
      <c r="A274" s="83" t="s">
        <v>224</v>
      </c>
      <c r="B274" s="1" t="s">
        <v>56</v>
      </c>
      <c r="C274" s="2" t="s">
        <v>140</v>
      </c>
      <c r="D274" s="2" t="s">
        <v>140</v>
      </c>
      <c r="E274" s="2" t="s">
        <v>140</v>
      </c>
      <c r="F274" s="21" t="s">
        <v>309</v>
      </c>
      <c r="G274" s="40" t="s">
        <v>529</v>
      </c>
      <c r="H274" s="2" t="s">
        <v>140</v>
      </c>
      <c r="I274" s="2" t="s">
        <v>140</v>
      </c>
      <c r="J274" s="2" t="s">
        <v>140</v>
      </c>
      <c r="K274" s="2" t="s">
        <v>140</v>
      </c>
      <c r="L274" s="2" t="s">
        <v>140</v>
      </c>
      <c r="M274" s="2" t="s">
        <v>140</v>
      </c>
      <c r="N274" s="2" t="s">
        <v>140</v>
      </c>
      <c r="O274" s="2" t="s">
        <v>140</v>
      </c>
      <c r="P274" s="2" t="s">
        <v>140</v>
      </c>
      <c r="Q274" s="2" t="s">
        <v>140</v>
      </c>
      <c r="R274" s="2" t="s">
        <v>140</v>
      </c>
      <c r="S274" s="2" t="s">
        <v>140</v>
      </c>
      <c r="T274" s="2" t="s">
        <v>140</v>
      </c>
      <c r="U274" s="3" t="s">
        <v>140</v>
      </c>
    </row>
    <row r="275" spans="1:23" s="24" customFormat="1" x14ac:dyDescent="0.2">
      <c r="A275" s="83"/>
      <c r="B275" s="1" t="s">
        <v>257</v>
      </c>
      <c r="C275" s="2" t="s">
        <v>178</v>
      </c>
      <c r="D275" s="2" t="s">
        <v>140</v>
      </c>
      <c r="E275" s="2" t="s">
        <v>140</v>
      </c>
      <c r="F275" s="2" t="s">
        <v>140</v>
      </c>
      <c r="G275" s="2" t="s">
        <v>140</v>
      </c>
      <c r="H275" s="6" t="s">
        <v>154</v>
      </c>
      <c r="I275" s="2">
        <v>1840173670</v>
      </c>
      <c r="J275" s="2">
        <v>522</v>
      </c>
      <c r="K275" s="2" t="s">
        <v>140</v>
      </c>
      <c r="L275" s="2" t="s">
        <v>140</v>
      </c>
      <c r="M275" s="39">
        <v>0</v>
      </c>
      <c r="N275" s="39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8">
        <f>SUM(M275:T275)</f>
        <v>0</v>
      </c>
    </row>
    <row r="276" spans="1:23" s="24" customFormat="1" x14ac:dyDescent="0.2">
      <c r="A276" s="83"/>
      <c r="B276" s="1" t="s">
        <v>256</v>
      </c>
      <c r="C276" s="2" t="s">
        <v>141</v>
      </c>
      <c r="D276" s="2" t="s">
        <v>140</v>
      </c>
      <c r="E276" s="2" t="s">
        <v>140</v>
      </c>
      <c r="F276" s="2" t="s">
        <v>140</v>
      </c>
      <c r="G276" s="2" t="s">
        <v>140</v>
      </c>
      <c r="H276" s="6" t="s">
        <v>165</v>
      </c>
      <c r="I276" s="2">
        <v>1840173670</v>
      </c>
      <c r="J276" s="2">
        <v>522</v>
      </c>
      <c r="K276" s="2" t="s">
        <v>140</v>
      </c>
      <c r="L276" s="2" t="s">
        <v>140</v>
      </c>
      <c r="M276" s="39">
        <v>0</v>
      </c>
      <c r="N276" s="39">
        <v>0</v>
      </c>
      <c r="O276" s="3">
        <v>0</v>
      </c>
      <c r="P276" s="3">
        <v>0</v>
      </c>
      <c r="Q276" s="3">
        <v>0</v>
      </c>
      <c r="R276" s="3">
        <v>0</v>
      </c>
      <c r="S276" s="3">
        <v>3000</v>
      </c>
      <c r="T276" s="3">
        <v>0</v>
      </c>
      <c r="U276" s="3">
        <f>SUM(M276:T276)</f>
        <v>3000</v>
      </c>
    </row>
    <row r="277" spans="1:23" ht="31.5" customHeight="1" x14ac:dyDescent="0.2">
      <c r="A277" s="54" t="s">
        <v>370</v>
      </c>
      <c r="B277" s="5" t="s">
        <v>470</v>
      </c>
      <c r="C277" s="2" t="s">
        <v>157</v>
      </c>
      <c r="D277" s="2" t="s">
        <v>140</v>
      </c>
      <c r="E277" s="40" t="s">
        <v>180</v>
      </c>
      <c r="F277" s="2" t="s">
        <v>140</v>
      </c>
      <c r="G277" s="2" t="s">
        <v>140</v>
      </c>
      <c r="H277" s="2" t="s">
        <v>140</v>
      </c>
      <c r="I277" s="2" t="s">
        <v>140</v>
      </c>
      <c r="J277" s="2" t="s">
        <v>140</v>
      </c>
      <c r="K277" s="2" t="s">
        <v>140</v>
      </c>
      <c r="L277" s="2" t="s">
        <v>140</v>
      </c>
      <c r="M277" s="2" t="s">
        <v>140</v>
      </c>
      <c r="N277" s="2" t="s">
        <v>140</v>
      </c>
      <c r="O277" s="2" t="s">
        <v>140</v>
      </c>
      <c r="P277" s="2" t="s">
        <v>140</v>
      </c>
      <c r="Q277" s="2" t="s">
        <v>140</v>
      </c>
      <c r="R277" s="2" t="s">
        <v>140</v>
      </c>
      <c r="S277" s="2">
        <v>2</v>
      </c>
      <c r="T277" s="2" t="s">
        <v>148</v>
      </c>
      <c r="U277" s="3">
        <f>SUM(O277:T277)</f>
        <v>2</v>
      </c>
    </row>
    <row r="278" spans="1:23" ht="22.5" customHeight="1" x14ac:dyDescent="0.2">
      <c r="A278" s="6" t="s">
        <v>55</v>
      </c>
      <c r="B278" s="55" t="s">
        <v>472</v>
      </c>
      <c r="C278" s="6" t="s">
        <v>246</v>
      </c>
      <c r="D278" s="54" t="s">
        <v>140</v>
      </c>
      <c r="E278" s="81" t="s">
        <v>180</v>
      </c>
      <c r="F278" s="6" t="s">
        <v>140</v>
      </c>
      <c r="G278" s="6" t="s">
        <v>140</v>
      </c>
      <c r="H278" s="6" t="s">
        <v>140</v>
      </c>
      <c r="I278" s="6" t="s">
        <v>140</v>
      </c>
      <c r="J278" s="6" t="s">
        <v>140</v>
      </c>
      <c r="K278" s="6" t="s">
        <v>140</v>
      </c>
      <c r="L278" s="6" t="s">
        <v>140</v>
      </c>
      <c r="M278" s="8" t="s">
        <v>140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9">
        <v>140</v>
      </c>
      <c r="T278" s="9">
        <v>140</v>
      </c>
      <c r="U278" s="3" t="s">
        <v>140</v>
      </c>
    </row>
    <row r="279" spans="1:23" ht="38.25" x14ac:dyDescent="0.2">
      <c r="A279" s="6" t="s">
        <v>59</v>
      </c>
      <c r="B279" s="55" t="s">
        <v>95</v>
      </c>
      <c r="C279" s="6" t="s">
        <v>157</v>
      </c>
      <c r="D279" s="54" t="s">
        <v>140</v>
      </c>
      <c r="E279" s="81" t="s">
        <v>180</v>
      </c>
      <c r="F279" s="6" t="s">
        <v>140</v>
      </c>
      <c r="G279" s="6" t="s">
        <v>140</v>
      </c>
      <c r="H279" s="6" t="s">
        <v>140</v>
      </c>
      <c r="I279" s="6" t="s">
        <v>140</v>
      </c>
      <c r="J279" s="6" t="s">
        <v>140</v>
      </c>
      <c r="K279" s="6" t="s">
        <v>140</v>
      </c>
      <c r="L279" s="6" t="s">
        <v>140</v>
      </c>
      <c r="M279" s="8" t="s">
        <v>140</v>
      </c>
      <c r="N279" s="8" t="s">
        <v>140</v>
      </c>
      <c r="O279" s="2" t="s">
        <v>140</v>
      </c>
      <c r="P279" s="2" t="s">
        <v>140</v>
      </c>
      <c r="Q279" s="2" t="s">
        <v>140</v>
      </c>
      <c r="R279" s="2" t="s">
        <v>140</v>
      </c>
      <c r="S279" s="9">
        <v>6</v>
      </c>
      <c r="T279" s="9">
        <v>0</v>
      </c>
      <c r="U279" s="3">
        <v>6</v>
      </c>
    </row>
    <row r="280" spans="1:23" ht="48" x14ac:dyDescent="0.2">
      <c r="A280" s="83" t="s">
        <v>74</v>
      </c>
      <c r="B280" s="1" t="s">
        <v>75</v>
      </c>
      <c r="C280" s="2" t="s">
        <v>140</v>
      </c>
      <c r="D280" s="2" t="s">
        <v>140</v>
      </c>
      <c r="E280" s="2" t="s">
        <v>140</v>
      </c>
      <c r="F280" s="4">
        <v>2020</v>
      </c>
      <c r="G280" s="40" t="s">
        <v>156</v>
      </c>
      <c r="H280" s="2" t="s">
        <v>140</v>
      </c>
      <c r="I280" s="2" t="s">
        <v>140</v>
      </c>
      <c r="J280" s="2" t="s">
        <v>140</v>
      </c>
      <c r="K280" s="2" t="s">
        <v>140</v>
      </c>
      <c r="L280" s="2" t="s">
        <v>140</v>
      </c>
      <c r="M280" s="2" t="s">
        <v>140</v>
      </c>
      <c r="N280" s="2" t="s">
        <v>140</v>
      </c>
      <c r="O280" s="2" t="s">
        <v>140</v>
      </c>
      <c r="P280" s="2" t="s">
        <v>140</v>
      </c>
      <c r="Q280" s="2" t="s">
        <v>140</v>
      </c>
      <c r="R280" s="2" t="s">
        <v>140</v>
      </c>
      <c r="S280" s="2" t="s">
        <v>140</v>
      </c>
      <c r="T280" s="2" t="s">
        <v>140</v>
      </c>
      <c r="U280" s="3" t="s">
        <v>140</v>
      </c>
    </row>
    <row r="281" spans="1:23" s="24" customFormat="1" x14ac:dyDescent="0.2">
      <c r="A281" s="83"/>
      <c r="B281" s="1" t="s">
        <v>257</v>
      </c>
      <c r="C281" s="2" t="s">
        <v>178</v>
      </c>
      <c r="D281" s="54" t="s">
        <v>140</v>
      </c>
      <c r="E281" s="54" t="s">
        <v>140</v>
      </c>
      <c r="F281" s="21" t="s">
        <v>159</v>
      </c>
      <c r="G281" s="54" t="s">
        <v>140</v>
      </c>
      <c r="H281" s="6" t="s">
        <v>154</v>
      </c>
      <c r="I281" s="2">
        <v>1840173670</v>
      </c>
      <c r="J281" s="2">
        <v>522</v>
      </c>
      <c r="K281" s="2" t="s">
        <v>140</v>
      </c>
      <c r="L281" s="2" t="s">
        <v>140</v>
      </c>
      <c r="M281" s="39">
        <v>0</v>
      </c>
      <c r="N281" s="39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8">
        <f>SUM(M281:T281)</f>
        <v>0</v>
      </c>
    </row>
    <row r="282" spans="1:23" s="24" customFormat="1" x14ac:dyDescent="0.2">
      <c r="A282" s="83"/>
      <c r="B282" s="1" t="s">
        <v>256</v>
      </c>
      <c r="C282" s="2" t="s">
        <v>141</v>
      </c>
      <c r="D282" s="2" t="s">
        <v>140</v>
      </c>
      <c r="E282" s="2" t="s">
        <v>140</v>
      </c>
      <c r="F282" s="2" t="s">
        <v>140</v>
      </c>
      <c r="G282" s="54" t="s">
        <v>140</v>
      </c>
      <c r="H282" s="6" t="s">
        <v>165</v>
      </c>
      <c r="I282" s="2">
        <v>1840173670</v>
      </c>
      <c r="J282" s="2">
        <v>522</v>
      </c>
      <c r="K282" s="2" t="s">
        <v>140</v>
      </c>
      <c r="L282" s="2" t="s">
        <v>140</v>
      </c>
      <c r="M282" s="39">
        <v>0</v>
      </c>
      <c r="N282" s="39">
        <v>0</v>
      </c>
      <c r="O282" s="3">
        <v>0</v>
      </c>
      <c r="P282" s="3">
        <v>0</v>
      </c>
      <c r="Q282" s="3">
        <v>0</v>
      </c>
      <c r="R282" s="3">
        <v>0</v>
      </c>
      <c r="S282" s="3">
        <v>2946.7</v>
      </c>
      <c r="T282" s="3">
        <v>0</v>
      </c>
      <c r="U282" s="3">
        <f>SUM(M282:T282)</f>
        <v>2946.7</v>
      </c>
    </row>
    <row r="283" spans="1:23" ht="25.5" customHeight="1" x14ac:dyDescent="0.2">
      <c r="A283" s="6" t="s">
        <v>76</v>
      </c>
      <c r="B283" s="55" t="s">
        <v>472</v>
      </c>
      <c r="C283" s="6" t="s">
        <v>246</v>
      </c>
      <c r="D283" s="54" t="s">
        <v>140</v>
      </c>
      <c r="E283" s="81" t="s">
        <v>180</v>
      </c>
      <c r="F283" s="6" t="s">
        <v>140</v>
      </c>
      <c r="G283" s="6" t="s">
        <v>140</v>
      </c>
      <c r="H283" s="6" t="s">
        <v>140</v>
      </c>
      <c r="I283" s="6" t="s">
        <v>140</v>
      </c>
      <c r="J283" s="6" t="s">
        <v>140</v>
      </c>
      <c r="K283" s="6" t="s">
        <v>140</v>
      </c>
      <c r="L283" s="6" t="s">
        <v>140</v>
      </c>
      <c r="M283" s="8" t="s">
        <v>140</v>
      </c>
      <c r="N283" s="8" t="s">
        <v>140</v>
      </c>
      <c r="O283" s="9">
        <v>0</v>
      </c>
      <c r="P283" s="9">
        <v>0</v>
      </c>
      <c r="Q283" s="9">
        <v>0</v>
      </c>
      <c r="R283" s="56">
        <v>0</v>
      </c>
      <c r="S283" s="9">
        <v>20</v>
      </c>
      <c r="T283" s="9">
        <v>20</v>
      </c>
      <c r="U283" s="3" t="s">
        <v>159</v>
      </c>
    </row>
    <row r="284" spans="1:23" ht="48" x14ac:dyDescent="0.2">
      <c r="A284" s="83" t="s">
        <v>77</v>
      </c>
      <c r="B284" s="1" t="s">
        <v>78</v>
      </c>
      <c r="C284" s="2" t="s">
        <v>140</v>
      </c>
      <c r="D284" s="2" t="s">
        <v>140</v>
      </c>
      <c r="E284" s="2" t="s">
        <v>140</v>
      </c>
      <c r="F284" s="4">
        <v>2020</v>
      </c>
      <c r="G284" s="40" t="s">
        <v>156</v>
      </c>
      <c r="H284" s="2" t="s">
        <v>140</v>
      </c>
      <c r="I284" s="2" t="s">
        <v>140</v>
      </c>
      <c r="J284" s="2" t="s">
        <v>140</v>
      </c>
      <c r="K284" s="2" t="s">
        <v>140</v>
      </c>
      <c r="L284" s="2" t="s">
        <v>140</v>
      </c>
      <c r="M284" s="2" t="s">
        <v>140</v>
      </c>
      <c r="N284" s="2" t="s">
        <v>140</v>
      </c>
      <c r="O284" s="2" t="s">
        <v>140</v>
      </c>
      <c r="P284" s="2" t="s">
        <v>140</v>
      </c>
      <c r="Q284" s="2" t="s">
        <v>140</v>
      </c>
      <c r="R284" s="56">
        <v>0</v>
      </c>
      <c r="S284" s="2" t="s">
        <v>140</v>
      </c>
      <c r="T284" s="2" t="s">
        <v>140</v>
      </c>
      <c r="U284" s="3" t="s">
        <v>140</v>
      </c>
    </row>
    <row r="285" spans="1:23" s="24" customFormat="1" x14ac:dyDescent="0.2">
      <c r="A285" s="83"/>
      <c r="B285" s="1" t="s">
        <v>257</v>
      </c>
      <c r="C285" s="2" t="s">
        <v>178</v>
      </c>
      <c r="D285" s="54" t="s">
        <v>140</v>
      </c>
      <c r="E285" s="54" t="s">
        <v>140</v>
      </c>
      <c r="F285" s="21" t="s">
        <v>159</v>
      </c>
      <c r="G285" s="54" t="s">
        <v>140</v>
      </c>
      <c r="H285" s="6" t="s">
        <v>154</v>
      </c>
      <c r="I285" s="2">
        <v>1840173670</v>
      </c>
      <c r="J285" s="2">
        <v>522</v>
      </c>
      <c r="K285" s="2" t="s">
        <v>140</v>
      </c>
      <c r="L285" s="2" t="s">
        <v>140</v>
      </c>
      <c r="M285" s="39">
        <v>0</v>
      </c>
      <c r="N285" s="39">
        <v>0</v>
      </c>
      <c r="O285" s="3">
        <v>0</v>
      </c>
      <c r="P285" s="3"/>
      <c r="Q285" s="3">
        <v>0</v>
      </c>
      <c r="R285" s="3">
        <v>0</v>
      </c>
      <c r="S285" s="3">
        <v>0</v>
      </c>
      <c r="T285" s="3">
        <v>0</v>
      </c>
      <c r="U285" s="8">
        <f>SUM(M285:T285)</f>
        <v>0</v>
      </c>
    </row>
    <row r="286" spans="1:23" s="24" customFormat="1" x14ac:dyDescent="0.2">
      <c r="A286" s="83"/>
      <c r="B286" s="1" t="s">
        <v>256</v>
      </c>
      <c r="C286" s="2" t="s">
        <v>141</v>
      </c>
      <c r="D286" s="2" t="s">
        <v>140</v>
      </c>
      <c r="E286" s="2" t="s">
        <v>140</v>
      </c>
      <c r="F286" s="2" t="s">
        <v>140</v>
      </c>
      <c r="G286" s="54" t="s">
        <v>140</v>
      </c>
      <c r="H286" s="6" t="s">
        <v>165</v>
      </c>
      <c r="I286" s="2">
        <v>1840173670</v>
      </c>
      <c r="J286" s="2">
        <v>522</v>
      </c>
      <c r="K286" s="2" t="s">
        <v>140</v>
      </c>
      <c r="L286" s="2" t="s">
        <v>140</v>
      </c>
      <c r="M286" s="39">
        <v>0</v>
      </c>
      <c r="N286" s="39">
        <v>0</v>
      </c>
      <c r="O286" s="3">
        <v>0</v>
      </c>
      <c r="P286" s="3"/>
      <c r="Q286" s="3">
        <v>0</v>
      </c>
      <c r="R286" s="3">
        <v>0</v>
      </c>
      <c r="S286" s="3">
        <v>3050.9</v>
      </c>
      <c r="T286" s="3">
        <v>0</v>
      </c>
      <c r="U286" s="3">
        <f>SUM(M286:T286)</f>
        <v>3050.9</v>
      </c>
    </row>
    <row r="287" spans="1:23" ht="27.75" customHeight="1" x14ac:dyDescent="0.2">
      <c r="A287" s="6" t="s">
        <v>79</v>
      </c>
      <c r="B287" s="55" t="s">
        <v>472</v>
      </c>
      <c r="C287" s="6" t="s">
        <v>246</v>
      </c>
      <c r="D287" s="54" t="s">
        <v>140</v>
      </c>
      <c r="E287" s="81" t="s">
        <v>180</v>
      </c>
      <c r="F287" s="6" t="s">
        <v>140</v>
      </c>
      <c r="G287" s="6" t="s">
        <v>140</v>
      </c>
      <c r="H287" s="6" t="s">
        <v>140</v>
      </c>
      <c r="I287" s="6" t="s">
        <v>140</v>
      </c>
      <c r="J287" s="6" t="s">
        <v>140</v>
      </c>
      <c r="K287" s="6" t="s">
        <v>140</v>
      </c>
      <c r="L287" s="6" t="s">
        <v>140</v>
      </c>
      <c r="M287" s="8" t="s">
        <v>140</v>
      </c>
      <c r="N287" s="8" t="s">
        <v>140</v>
      </c>
      <c r="O287" s="8">
        <v>0</v>
      </c>
      <c r="P287" s="9"/>
      <c r="Q287" s="9">
        <v>0</v>
      </c>
      <c r="R287" s="2">
        <v>0</v>
      </c>
      <c r="S287" s="9">
        <v>20</v>
      </c>
      <c r="T287" s="9">
        <v>20</v>
      </c>
      <c r="U287" s="3" t="s">
        <v>140</v>
      </c>
    </row>
    <row r="288" spans="1:23" ht="48" x14ac:dyDescent="0.2">
      <c r="A288" s="83" t="s">
        <v>80</v>
      </c>
      <c r="B288" s="1" t="s">
        <v>81</v>
      </c>
      <c r="C288" s="2" t="s">
        <v>140</v>
      </c>
      <c r="D288" s="2" t="s">
        <v>140</v>
      </c>
      <c r="E288" s="2" t="s">
        <v>140</v>
      </c>
      <c r="F288" s="4">
        <v>2020</v>
      </c>
      <c r="G288" s="40" t="s">
        <v>156</v>
      </c>
      <c r="H288" s="2" t="s">
        <v>140</v>
      </c>
      <c r="I288" s="2" t="s">
        <v>140</v>
      </c>
      <c r="J288" s="2" t="s">
        <v>140</v>
      </c>
      <c r="K288" s="2" t="s">
        <v>140</v>
      </c>
      <c r="L288" s="2" t="s">
        <v>140</v>
      </c>
      <c r="M288" s="2" t="s">
        <v>140</v>
      </c>
      <c r="N288" s="2" t="s">
        <v>140</v>
      </c>
      <c r="O288" s="2" t="s">
        <v>140</v>
      </c>
      <c r="P288" s="2" t="s">
        <v>140</v>
      </c>
      <c r="Q288" s="2" t="s">
        <v>140</v>
      </c>
      <c r="R288" s="2">
        <v>0</v>
      </c>
      <c r="S288" s="2" t="s">
        <v>140</v>
      </c>
      <c r="T288" s="2" t="s">
        <v>140</v>
      </c>
      <c r="U288" s="3" t="s">
        <v>140</v>
      </c>
      <c r="W288" s="33"/>
    </row>
    <row r="289" spans="1:255" s="24" customFormat="1" x14ac:dyDescent="0.2">
      <c r="A289" s="83"/>
      <c r="B289" s="1" t="s">
        <v>257</v>
      </c>
      <c r="C289" s="2" t="s">
        <v>178</v>
      </c>
      <c r="D289" s="54" t="s">
        <v>140</v>
      </c>
      <c r="E289" s="54" t="s">
        <v>140</v>
      </c>
      <c r="F289" s="21" t="s">
        <v>159</v>
      </c>
      <c r="G289" s="54" t="s">
        <v>140</v>
      </c>
      <c r="H289" s="6" t="s">
        <v>154</v>
      </c>
      <c r="I289" s="2">
        <v>1840173670</v>
      </c>
      <c r="J289" s="2">
        <v>522</v>
      </c>
      <c r="K289" s="2" t="s">
        <v>140</v>
      </c>
      <c r="L289" s="2" t="s">
        <v>140</v>
      </c>
      <c r="M289" s="39">
        <v>0</v>
      </c>
      <c r="N289" s="39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8">
        <f>SUM(M289:T289)</f>
        <v>0</v>
      </c>
    </row>
    <row r="290" spans="1:255" s="24" customFormat="1" x14ac:dyDescent="0.2">
      <c r="A290" s="83"/>
      <c r="B290" s="1" t="s">
        <v>256</v>
      </c>
      <c r="C290" s="2" t="s">
        <v>141</v>
      </c>
      <c r="D290" s="2" t="s">
        <v>140</v>
      </c>
      <c r="E290" s="2" t="s">
        <v>140</v>
      </c>
      <c r="F290" s="2" t="s">
        <v>140</v>
      </c>
      <c r="G290" s="54" t="s">
        <v>140</v>
      </c>
      <c r="H290" s="6" t="s">
        <v>165</v>
      </c>
      <c r="I290" s="2">
        <v>1840173670</v>
      </c>
      <c r="J290" s="2">
        <v>522</v>
      </c>
      <c r="K290" s="2" t="s">
        <v>140</v>
      </c>
      <c r="L290" s="2" t="s">
        <v>140</v>
      </c>
      <c r="M290" s="39">
        <v>0</v>
      </c>
      <c r="N290" s="39">
        <v>0</v>
      </c>
      <c r="O290" s="3">
        <v>0</v>
      </c>
      <c r="P290" s="3">
        <v>0</v>
      </c>
      <c r="Q290" s="3">
        <v>0</v>
      </c>
      <c r="R290" s="3">
        <v>0</v>
      </c>
      <c r="S290" s="3">
        <v>2782.5</v>
      </c>
      <c r="T290" s="3">
        <v>0</v>
      </c>
      <c r="U290" s="3">
        <f>SUM(M290:T290)</f>
        <v>2782.5</v>
      </c>
    </row>
    <row r="291" spans="1:255" ht="24.75" customHeight="1" x14ac:dyDescent="0.2">
      <c r="A291" s="6" t="s">
        <v>82</v>
      </c>
      <c r="B291" s="55" t="s">
        <v>472</v>
      </c>
      <c r="C291" s="6" t="s">
        <v>246</v>
      </c>
      <c r="D291" s="54" t="s">
        <v>140</v>
      </c>
      <c r="E291" s="81" t="s">
        <v>180</v>
      </c>
      <c r="F291" s="6" t="s">
        <v>140</v>
      </c>
      <c r="G291" s="6" t="s">
        <v>140</v>
      </c>
      <c r="H291" s="6" t="s">
        <v>140</v>
      </c>
      <c r="I291" s="6" t="s">
        <v>140</v>
      </c>
      <c r="J291" s="6" t="s">
        <v>140</v>
      </c>
      <c r="K291" s="6" t="s">
        <v>140</v>
      </c>
      <c r="L291" s="6" t="s">
        <v>140</v>
      </c>
      <c r="M291" s="8" t="s">
        <v>140</v>
      </c>
      <c r="N291" s="8" t="s">
        <v>140</v>
      </c>
      <c r="O291" s="9">
        <v>0</v>
      </c>
      <c r="P291" s="9">
        <v>0</v>
      </c>
      <c r="Q291" s="9">
        <v>0</v>
      </c>
      <c r="R291" s="2">
        <v>0</v>
      </c>
      <c r="S291" s="9">
        <v>20</v>
      </c>
      <c r="T291" s="9">
        <v>20</v>
      </c>
      <c r="U291" s="3" t="s">
        <v>140</v>
      </c>
    </row>
    <row r="292" spans="1:255" ht="48" x14ac:dyDescent="0.2">
      <c r="A292" s="83" t="s">
        <v>83</v>
      </c>
      <c r="B292" s="1" t="s">
        <v>84</v>
      </c>
      <c r="C292" s="2" t="s">
        <v>140</v>
      </c>
      <c r="D292" s="2" t="s">
        <v>140</v>
      </c>
      <c r="E292" s="2" t="s">
        <v>140</v>
      </c>
      <c r="F292" s="4">
        <v>2020</v>
      </c>
      <c r="G292" s="40" t="s">
        <v>156</v>
      </c>
      <c r="H292" s="2" t="s">
        <v>140</v>
      </c>
      <c r="I292" s="2" t="s">
        <v>140</v>
      </c>
      <c r="J292" s="2" t="s">
        <v>140</v>
      </c>
      <c r="K292" s="2" t="s">
        <v>140</v>
      </c>
      <c r="L292" s="2" t="s">
        <v>140</v>
      </c>
      <c r="M292" s="2" t="s">
        <v>140</v>
      </c>
      <c r="N292" s="2" t="s">
        <v>140</v>
      </c>
      <c r="O292" s="2" t="s">
        <v>140</v>
      </c>
      <c r="P292" s="2" t="s">
        <v>140</v>
      </c>
      <c r="Q292" s="2" t="s">
        <v>140</v>
      </c>
      <c r="R292" s="2" t="s">
        <v>140</v>
      </c>
      <c r="S292" s="2" t="s">
        <v>140</v>
      </c>
      <c r="T292" s="2" t="s">
        <v>140</v>
      </c>
      <c r="U292" s="3" t="s">
        <v>140</v>
      </c>
    </row>
    <row r="293" spans="1:255" s="24" customFormat="1" x14ac:dyDescent="0.2">
      <c r="A293" s="83"/>
      <c r="B293" s="1" t="s">
        <v>257</v>
      </c>
      <c r="C293" s="2" t="s">
        <v>178</v>
      </c>
      <c r="D293" s="54" t="s">
        <v>140</v>
      </c>
      <c r="E293" s="54" t="s">
        <v>140</v>
      </c>
      <c r="F293" s="21" t="s">
        <v>159</v>
      </c>
      <c r="G293" s="54" t="s">
        <v>140</v>
      </c>
      <c r="H293" s="6" t="s">
        <v>154</v>
      </c>
      <c r="I293" s="2">
        <v>1840173670</v>
      </c>
      <c r="J293" s="2">
        <v>522</v>
      </c>
      <c r="K293" s="2" t="s">
        <v>140</v>
      </c>
      <c r="L293" s="2" t="s">
        <v>140</v>
      </c>
      <c r="M293" s="39">
        <v>0</v>
      </c>
      <c r="N293" s="39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8">
        <f>SUM(M293:T293)</f>
        <v>0</v>
      </c>
    </row>
    <row r="294" spans="1:255" s="24" customFormat="1" x14ac:dyDescent="0.2">
      <c r="A294" s="83"/>
      <c r="B294" s="1" t="s">
        <v>256</v>
      </c>
      <c r="C294" s="2" t="s">
        <v>141</v>
      </c>
      <c r="D294" s="2" t="s">
        <v>140</v>
      </c>
      <c r="E294" s="2" t="s">
        <v>140</v>
      </c>
      <c r="F294" s="2" t="s">
        <v>140</v>
      </c>
      <c r="G294" s="54" t="s">
        <v>140</v>
      </c>
      <c r="H294" s="6" t="s">
        <v>165</v>
      </c>
      <c r="I294" s="2">
        <v>1840173670</v>
      </c>
      <c r="J294" s="2">
        <v>522</v>
      </c>
      <c r="K294" s="2" t="s">
        <v>140</v>
      </c>
      <c r="L294" s="2" t="s">
        <v>140</v>
      </c>
      <c r="M294" s="39">
        <v>0</v>
      </c>
      <c r="N294" s="39">
        <v>0</v>
      </c>
      <c r="O294" s="3">
        <v>0</v>
      </c>
      <c r="P294" s="3">
        <v>0</v>
      </c>
      <c r="Q294" s="3">
        <v>0</v>
      </c>
      <c r="R294" s="3">
        <v>0</v>
      </c>
      <c r="S294" s="3">
        <v>2869.3</v>
      </c>
      <c r="T294" s="3">
        <v>0</v>
      </c>
      <c r="U294" s="8">
        <f>SUM(M294:T294)</f>
        <v>2869.3</v>
      </c>
    </row>
    <row r="295" spans="1:255" ht="27.75" customHeight="1" x14ac:dyDescent="0.2">
      <c r="A295" s="6" t="s">
        <v>85</v>
      </c>
      <c r="B295" s="55" t="s">
        <v>472</v>
      </c>
      <c r="C295" s="6" t="s">
        <v>246</v>
      </c>
      <c r="D295" s="54" t="s">
        <v>140</v>
      </c>
      <c r="E295" s="81" t="s">
        <v>180</v>
      </c>
      <c r="F295" s="6" t="s">
        <v>140</v>
      </c>
      <c r="G295" s="6" t="s">
        <v>140</v>
      </c>
      <c r="H295" s="6" t="s">
        <v>140</v>
      </c>
      <c r="I295" s="6" t="s">
        <v>140</v>
      </c>
      <c r="J295" s="6" t="s">
        <v>140</v>
      </c>
      <c r="K295" s="6" t="s">
        <v>140</v>
      </c>
      <c r="L295" s="6" t="s">
        <v>140</v>
      </c>
      <c r="M295" s="8" t="s">
        <v>140</v>
      </c>
      <c r="N295" s="8" t="s">
        <v>140</v>
      </c>
      <c r="O295" s="9">
        <v>0</v>
      </c>
      <c r="P295" s="9">
        <v>0</v>
      </c>
      <c r="Q295" s="9">
        <v>0</v>
      </c>
      <c r="R295" s="2">
        <v>0</v>
      </c>
      <c r="S295" s="9">
        <v>20</v>
      </c>
      <c r="T295" s="9">
        <v>20</v>
      </c>
      <c r="U295" s="3" t="s">
        <v>140</v>
      </c>
    </row>
    <row r="296" spans="1:255" ht="48" x14ac:dyDescent="0.2">
      <c r="A296" s="83" t="s">
        <v>86</v>
      </c>
      <c r="B296" s="1" t="s">
        <v>87</v>
      </c>
      <c r="C296" s="2" t="s">
        <v>140</v>
      </c>
      <c r="D296" s="2" t="s">
        <v>140</v>
      </c>
      <c r="E296" s="2" t="s">
        <v>140</v>
      </c>
      <c r="F296" s="4">
        <v>2020</v>
      </c>
      <c r="G296" s="40" t="s">
        <v>156</v>
      </c>
      <c r="H296" s="2" t="s">
        <v>140</v>
      </c>
      <c r="I296" s="2" t="s">
        <v>140</v>
      </c>
      <c r="J296" s="2" t="s">
        <v>140</v>
      </c>
      <c r="K296" s="2" t="s">
        <v>140</v>
      </c>
      <c r="L296" s="2" t="s">
        <v>140</v>
      </c>
      <c r="M296" s="2" t="s">
        <v>140</v>
      </c>
      <c r="N296" s="2" t="s">
        <v>140</v>
      </c>
      <c r="O296" s="2" t="s">
        <v>140</v>
      </c>
      <c r="P296" s="2" t="s">
        <v>140</v>
      </c>
      <c r="Q296" s="2" t="s">
        <v>140</v>
      </c>
      <c r="R296" s="2" t="s">
        <v>140</v>
      </c>
      <c r="S296" s="2" t="s">
        <v>140</v>
      </c>
      <c r="T296" s="2" t="s">
        <v>140</v>
      </c>
      <c r="U296" s="3" t="s">
        <v>140</v>
      </c>
    </row>
    <row r="297" spans="1:255" s="24" customFormat="1" x14ac:dyDescent="0.2">
      <c r="A297" s="83"/>
      <c r="B297" s="1" t="s">
        <v>257</v>
      </c>
      <c r="C297" s="2" t="s">
        <v>178</v>
      </c>
      <c r="D297" s="54" t="s">
        <v>140</v>
      </c>
      <c r="E297" s="54" t="s">
        <v>140</v>
      </c>
      <c r="F297" s="21" t="s">
        <v>159</v>
      </c>
      <c r="G297" s="54" t="s">
        <v>140</v>
      </c>
      <c r="H297" s="6" t="s">
        <v>154</v>
      </c>
      <c r="I297" s="2">
        <v>1840173670</v>
      </c>
      <c r="J297" s="2">
        <v>522</v>
      </c>
      <c r="K297" s="2" t="s">
        <v>140</v>
      </c>
      <c r="L297" s="2" t="s">
        <v>140</v>
      </c>
      <c r="M297" s="39">
        <v>0</v>
      </c>
      <c r="N297" s="39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8">
        <f>SUM(M297:T297)</f>
        <v>0</v>
      </c>
    </row>
    <row r="298" spans="1:255" s="24" customFormat="1" x14ac:dyDescent="0.2">
      <c r="A298" s="83"/>
      <c r="B298" s="1" t="s">
        <v>256</v>
      </c>
      <c r="C298" s="2" t="s">
        <v>141</v>
      </c>
      <c r="D298" s="2" t="s">
        <v>140</v>
      </c>
      <c r="E298" s="2" t="s">
        <v>140</v>
      </c>
      <c r="F298" s="2" t="s">
        <v>140</v>
      </c>
      <c r="G298" s="54" t="s">
        <v>140</v>
      </c>
      <c r="H298" s="6" t="s">
        <v>165</v>
      </c>
      <c r="I298" s="2">
        <v>1840173670</v>
      </c>
      <c r="J298" s="2">
        <v>522</v>
      </c>
      <c r="K298" s="2" t="s">
        <v>140</v>
      </c>
      <c r="L298" s="2" t="s">
        <v>140</v>
      </c>
      <c r="M298" s="39">
        <v>0</v>
      </c>
      <c r="N298" s="39">
        <v>0</v>
      </c>
      <c r="O298" s="3">
        <v>0</v>
      </c>
      <c r="P298" s="3">
        <v>0</v>
      </c>
      <c r="Q298" s="3">
        <v>0</v>
      </c>
      <c r="R298" s="3">
        <v>0</v>
      </c>
      <c r="S298" s="3">
        <v>3328.8</v>
      </c>
      <c r="T298" s="3">
        <v>0</v>
      </c>
      <c r="U298" s="8">
        <f>SUM(M298:T298)</f>
        <v>3328.8</v>
      </c>
    </row>
    <row r="299" spans="1:255" ht="30" customHeight="1" x14ac:dyDescent="0.2">
      <c r="A299" s="6" t="s">
        <v>88</v>
      </c>
      <c r="B299" s="55" t="s">
        <v>472</v>
      </c>
      <c r="C299" s="6" t="s">
        <v>246</v>
      </c>
      <c r="D299" s="54" t="s">
        <v>140</v>
      </c>
      <c r="E299" s="81" t="s">
        <v>180</v>
      </c>
      <c r="F299" s="6" t="s">
        <v>140</v>
      </c>
      <c r="G299" s="6" t="s">
        <v>140</v>
      </c>
      <c r="H299" s="6" t="s">
        <v>140</v>
      </c>
      <c r="I299" s="6" t="s">
        <v>140</v>
      </c>
      <c r="J299" s="6" t="s">
        <v>140</v>
      </c>
      <c r="K299" s="6" t="s">
        <v>140</v>
      </c>
      <c r="L299" s="6" t="s">
        <v>140</v>
      </c>
      <c r="M299" s="8" t="s">
        <v>140</v>
      </c>
      <c r="N299" s="8" t="s">
        <v>140</v>
      </c>
      <c r="O299" s="9">
        <v>0</v>
      </c>
      <c r="P299" s="9">
        <v>0</v>
      </c>
      <c r="Q299" s="9">
        <v>0</v>
      </c>
      <c r="R299" s="2">
        <v>0</v>
      </c>
      <c r="S299" s="9">
        <v>20</v>
      </c>
      <c r="T299" s="9">
        <v>20</v>
      </c>
      <c r="U299" s="3" t="s">
        <v>140</v>
      </c>
      <c r="V299" s="6"/>
      <c r="W299" s="6"/>
      <c r="X299" s="6"/>
      <c r="Y299" s="6"/>
      <c r="Z299" s="55"/>
      <c r="AA299" s="6"/>
      <c r="AB299" s="6"/>
      <c r="AC299" s="6"/>
      <c r="AD299" s="6"/>
      <c r="AE299" s="6"/>
      <c r="AF299" s="6"/>
      <c r="AG299" s="6"/>
      <c r="AH299" s="55"/>
      <c r="AI299" s="6"/>
      <c r="AJ299" s="6"/>
      <c r="AK299" s="6"/>
      <c r="AL299" s="6"/>
      <c r="AM299" s="6"/>
      <c r="AN299" s="6"/>
      <c r="AO299" s="6"/>
      <c r="AP299" s="55"/>
      <c r="AQ299" s="6"/>
      <c r="AR299" s="6"/>
      <c r="AS299" s="6"/>
      <c r="AT299" s="6"/>
      <c r="AU299" s="6"/>
      <c r="AV299" s="6"/>
      <c r="AW299" s="6"/>
      <c r="AX299" s="55"/>
      <c r="AY299" s="6"/>
      <c r="AZ299" s="6"/>
      <c r="BA299" s="6"/>
      <c r="BB299" s="6"/>
      <c r="BC299" s="6"/>
      <c r="BD299" s="6"/>
      <c r="BE299" s="6"/>
      <c r="BF299" s="55"/>
      <c r="BG299" s="6"/>
      <c r="BH299" s="6"/>
      <c r="BI299" s="6"/>
      <c r="BJ299" s="6"/>
      <c r="BK299" s="6"/>
      <c r="BL299" s="6"/>
      <c r="BM299" s="6"/>
      <c r="BN299" s="55"/>
      <c r="BO299" s="6"/>
      <c r="BP299" s="6"/>
      <c r="BQ299" s="6"/>
      <c r="BR299" s="6"/>
      <c r="BS299" s="6"/>
      <c r="BT299" s="6"/>
      <c r="BU299" s="6"/>
      <c r="BV299" s="55"/>
      <c r="BW299" s="6"/>
      <c r="BX299" s="6"/>
      <c r="BY299" s="6"/>
      <c r="BZ299" s="6"/>
      <c r="CA299" s="6"/>
      <c r="CB299" s="6"/>
      <c r="CC299" s="6"/>
      <c r="CD299" s="55"/>
      <c r="CE299" s="6"/>
      <c r="CF299" s="6"/>
      <c r="CG299" s="6"/>
      <c r="CH299" s="6"/>
      <c r="CI299" s="6"/>
      <c r="CJ299" s="6"/>
      <c r="CK299" s="6"/>
      <c r="CL299" s="55"/>
      <c r="CM299" s="6"/>
      <c r="CN299" s="6"/>
      <c r="CO299" s="6"/>
      <c r="CP299" s="6"/>
      <c r="CQ299" s="6"/>
      <c r="CR299" s="6"/>
      <c r="CS299" s="6"/>
      <c r="CT299" s="55"/>
      <c r="CU299" s="6"/>
      <c r="CV299" s="6"/>
      <c r="CW299" s="6"/>
      <c r="CX299" s="6"/>
      <c r="CY299" s="6"/>
      <c r="CZ299" s="6"/>
      <c r="DA299" s="6"/>
      <c r="DB299" s="55"/>
      <c r="DC299" s="6"/>
      <c r="DD299" s="6"/>
      <c r="DE299" s="6"/>
      <c r="DF299" s="6"/>
      <c r="DG299" s="6"/>
      <c r="DH299" s="6"/>
      <c r="DI299" s="6"/>
      <c r="DJ299" s="55"/>
      <c r="DK299" s="6"/>
      <c r="DL299" s="6"/>
      <c r="DM299" s="6"/>
      <c r="DN299" s="6"/>
      <c r="DO299" s="6"/>
      <c r="DP299" s="6"/>
      <c r="DQ299" s="6"/>
      <c r="DR299" s="55"/>
      <c r="DS299" s="6"/>
      <c r="DT299" s="6"/>
      <c r="DU299" s="6"/>
      <c r="DV299" s="6"/>
      <c r="DW299" s="6"/>
      <c r="DX299" s="6"/>
      <c r="DY299" s="6"/>
      <c r="DZ299" s="55"/>
      <c r="EA299" s="6"/>
      <c r="EB299" s="6"/>
      <c r="EC299" s="6"/>
      <c r="ED299" s="6"/>
      <c r="EE299" s="6"/>
      <c r="EF299" s="6"/>
      <c r="EG299" s="6"/>
      <c r="EH299" s="55"/>
      <c r="EI299" s="6"/>
      <c r="EJ299" s="6"/>
      <c r="EK299" s="6"/>
      <c r="EL299" s="6"/>
      <c r="EM299" s="6"/>
      <c r="EN299" s="6"/>
      <c r="EO299" s="6"/>
      <c r="EP299" s="55"/>
      <c r="EQ299" s="6"/>
      <c r="ER299" s="6"/>
      <c r="ES299" s="6"/>
      <c r="ET299" s="6"/>
      <c r="EU299" s="6"/>
      <c r="EV299" s="6"/>
      <c r="EW299" s="6"/>
      <c r="EX299" s="55"/>
      <c r="EY299" s="6"/>
      <c r="EZ299" s="6"/>
      <c r="FA299" s="6"/>
      <c r="FB299" s="6"/>
      <c r="FC299" s="6"/>
      <c r="FD299" s="6"/>
      <c r="FE299" s="6"/>
      <c r="FF299" s="55"/>
      <c r="FG299" s="6"/>
      <c r="FH299" s="6"/>
      <c r="FI299" s="6"/>
      <c r="FJ299" s="6"/>
      <c r="FK299" s="6"/>
      <c r="FL299" s="6"/>
      <c r="FM299" s="6"/>
      <c r="FN299" s="55"/>
      <c r="FO299" s="6"/>
      <c r="FP299" s="6"/>
      <c r="FQ299" s="6"/>
      <c r="FR299" s="6"/>
      <c r="FS299" s="6"/>
      <c r="FT299" s="6"/>
      <c r="FU299" s="6"/>
      <c r="FV299" s="55"/>
      <c r="FW299" s="6"/>
      <c r="FX299" s="6"/>
      <c r="FY299" s="6"/>
      <c r="FZ299" s="6"/>
      <c r="GA299" s="6"/>
      <c r="GB299" s="6"/>
      <c r="GC299" s="6"/>
      <c r="GD299" s="55"/>
      <c r="GE299" s="6"/>
      <c r="GF299" s="6"/>
      <c r="GG299" s="6"/>
      <c r="GH299" s="6"/>
      <c r="GI299" s="6"/>
      <c r="GJ299" s="6"/>
      <c r="GK299" s="6"/>
      <c r="GL299" s="55"/>
      <c r="GM299" s="6"/>
      <c r="GN299" s="6"/>
      <c r="GO299" s="6"/>
      <c r="GP299" s="6"/>
      <c r="GQ299" s="6"/>
      <c r="GR299" s="6"/>
      <c r="GS299" s="6"/>
      <c r="GT299" s="55"/>
      <c r="GU299" s="6"/>
      <c r="GV299" s="6"/>
      <c r="GW299" s="6"/>
      <c r="GX299" s="6"/>
      <c r="GY299" s="6"/>
      <c r="GZ299" s="6"/>
      <c r="HA299" s="6"/>
      <c r="HB299" s="55"/>
      <c r="HC299" s="6"/>
      <c r="HD299" s="6"/>
      <c r="HE299" s="6"/>
      <c r="HF299" s="6"/>
      <c r="HG299" s="6"/>
      <c r="HH299" s="6"/>
      <c r="HI299" s="6"/>
      <c r="HJ299" s="55"/>
      <c r="HK299" s="6"/>
      <c r="HL299" s="6"/>
      <c r="HM299" s="6"/>
      <c r="HN299" s="6"/>
      <c r="HO299" s="6"/>
      <c r="HP299" s="6"/>
      <c r="HQ299" s="6"/>
      <c r="HR299" s="55"/>
      <c r="HS299" s="6"/>
      <c r="HT299" s="6"/>
      <c r="HU299" s="6"/>
      <c r="HV299" s="6"/>
      <c r="HW299" s="6"/>
      <c r="HX299" s="6"/>
      <c r="HY299" s="6"/>
      <c r="HZ299" s="55"/>
      <c r="IA299" s="6"/>
      <c r="IB299" s="6"/>
      <c r="IC299" s="6"/>
      <c r="ID299" s="6"/>
      <c r="IE299" s="6"/>
      <c r="IF299" s="6"/>
      <c r="IG299" s="6"/>
      <c r="IH299" s="55"/>
      <c r="II299" s="6"/>
      <c r="IJ299" s="6"/>
      <c r="IK299" s="6"/>
      <c r="IL299" s="6"/>
      <c r="IM299" s="6"/>
      <c r="IN299" s="6"/>
      <c r="IO299" s="6"/>
      <c r="IP299" s="55"/>
      <c r="IQ299" s="6"/>
      <c r="IR299" s="6"/>
      <c r="IS299" s="6"/>
      <c r="IT299" s="6"/>
      <c r="IU299" s="6"/>
    </row>
    <row r="300" spans="1:255" ht="48" x14ac:dyDescent="0.2">
      <c r="A300" s="83" t="s">
        <v>89</v>
      </c>
      <c r="B300" s="1" t="s">
        <v>90</v>
      </c>
      <c r="C300" s="2" t="s">
        <v>140</v>
      </c>
      <c r="D300" s="2" t="s">
        <v>140</v>
      </c>
      <c r="E300" s="2" t="s">
        <v>140</v>
      </c>
      <c r="F300" s="4">
        <v>2019</v>
      </c>
      <c r="G300" s="40" t="s">
        <v>156</v>
      </c>
      <c r="H300" s="2" t="s">
        <v>140</v>
      </c>
      <c r="I300" s="2" t="s">
        <v>140</v>
      </c>
      <c r="J300" s="2" t="s">
        <v>140</v>
      </c>
      <c r="K300" s="2" t="s">
        <v>140</v>
      </c>
      <c r="L300" s="2" t="s">
        <v>140</v>
      </c>
      <c r="M300" s="2" t="s">
        <v>140</v>
      </c>
      <c r="N300" s="2" t="s">
        <v>140</v>
      </c>
      <c r="O300" s="2" t="s">
        <v>140</v>
      </c>
      <c r="P300" s="2" t="s">
        <v>140</v>
      </c>
      <c r="Q300" s="2" t="s">
        <v>140</v>
      </c>
      <c r="R300" s="2" t="s">
        <v>140</v>
      </c>
      <c r="S300" s="2" t="s">
        <v>140</v>
      </c>
      <c r="T300" s="2" t="s">
        <v>140</v>
      </c>
      <c r="U300" s="3" t="s">
        <v>140</v>
      </c>
      <c r="V300" s="6"/>
      <c r="W300" s="6"/>
      <c r="X300" s="6"/>
      <c r="Y300" s="6"/>
      <c r="Z300" s="55"/>
      <c r="AA300" s="6"/>
      <c r="AB300" s="6"/>
      <c r="AC300" s="6"/>
      <c r="AD300" s="6"/>
      <c r="AE300" s="6"/>
      <c r="AF300" s="6"/>
      <c r="AG300" s="6"/>
      <c r="AH300" s="55"/>
      <c r="AI300" s="6"/>
      <c r="AJ300" s="6"/>
      <c r="AK300" s="6"/>
      <c r="AL300" s="6"/>
      <c r="AM300" s="6"/>
      <c r="AN300" s="6"/>
      <c r="AO300" s="6"/>
      <c r="AP300" s="55"/>
      <c r="AQ300" s="6"/>
      <c r="AR300" s="6"/>
      <c r="AS300" s="6"/>
      <c r="AT300" s="6"/>
      <c r="AU300" s="6"/>
      <c r="AV300" s="6"/>
      <c r="AW300" s="6"/>
      <c r="AX300" s="55"/>
      <c r="AY300" s="6"/>
      <c r="AZ300" s="6"/>
      <c r="BA300" s="6"/>
      <c r="BB300" s="6"/>
      <c r="BC300" s="6"/>
      <c r="BD300" s="6"/>
      <c r="BE300" s="6"/>
      <c r="BF300" s="55"/>
      <c r="BG300" s="6"/>
      <c r="BH300" s="6"/>
      <c r="BI300" s="6"/>
      <c r="BJ300" s="6"/>
      <c r="BK300" s="6"/>
      <c r="BL300" s="6"/>
      <c r="BM300" s="6"/>
      <c r="BN300" s="55"/>
      <c r="BO300" s="6"/>
      <c r="BP300" s="6"/>
      <c r="BQ300" s="6"/>
      <c r="BR300" s="6"/>
      <c r="BS300" s="6"/>
      <c r="BT300" s="6"/>
      <c r="BU300" s="6"/>
      <c r="BV300" s="55"/>
      <c r="BW300" s="6"/>
      <c r="BX300" s="6"/>
      <c r="BY300" s="6"/>
      <c r="BZ300" s="6"/>
      <c r="CA300" s="6"/>
      <c r="CB300" s="6"/>
      <c r="CC300" s="6"/>
      <c r="CD300" s="55"/>
      <c r="CE300" s="6"/>
      <c r="CF300" s="6"/>
      <c r="CG300" s="6"/>
      <c r="CH300" s="6"/>
      <c r="CI300" s="6"/>
      <c r="CJ300" s="6"/>
      <c r="CK300" s="6"/>
      <c r="CL300" s="55"/>
      <c r="CM300" s="6"/>
      <c r="CN300" s="6"/>
      <c r="CO300" s="6"/>
      <c r="CP300" s="6"/>
      <c r="CQ300" s="6"/>
      <c r="CR300" s="6"/>
      <c r="CS300" s="6"/>
      <c r="CT300" s="55"/>
      <c r="CU300" s="6"/>
      <c r="CV300" s="6"/>
      <c r="CW300" s="6"/>
      <c r="CX300" s="6"/>
      <c r="CY300" s="6"/>
      <c r="CZ300" s="6"/>
      <c r="DA300" s="6"/>
      <c r="DB300" s="55"/>
      <c r="DC300" s="6"/>
      <c r="DD300" s="6"/>
      <c r="DE300" s="6"/>
      <c r="DF300" s="6"/>
      <c r="DG300" s="6"/>
      <c r="DH300" s="6"/>
      <c r="DI300" s="6"/>
      <c r="DJ300" s="55"/>
      <c r="DK300" s="6"/>
      <c r="DL300" s="6"/>
      <c r="DM300" s="6"/>
      <c r="DN300" s="6"/>
      <c r="DO300" s="6"/>
      <c r="DP300" s="6"/>
      <c r="DQ300" s="6"/>
      <c r="DR300" s="55"/>
      <c r="DS300" s="6"/>
      <c r="DT300" s="6"/>
      <c r="DU300" s="6"/>
      <c r="DV300" s="6"/>
      <c r="DW300" s="6"/>
      <c r="DX300" s="6"/>
      <c r="DY300" s="6"/>
      <c r="DZ300" s="55"/>
      <c r="EA300" s="6"/>
      <c r="EB300" s="6"/>
      <c r="EC300" s="6"/>
      <c r="ED300" s="6"/>
      <c r="EE300" s="6"/>
      <c r="EF300" s="6"/>
      <c r="EG300" s="6"/>
      <c r="EH300" s="55"/>
      <c r="EI300" s="6"/>
      <c r="EJ300" s="6"/>
      <c r="EK300" s="6"/>
      <c r="EL300" s="6"/>
      <c r="EM300" s="6"/>
      <c r="EN300" s="6"/>
      <c r="EO300" s="6"/>
      <c r="EP300" s="55"/>
      <c r="EQ300" s="6"/>
      <c r="ER300" s="6"/>
      <c r="ES300" s="6"/>
      <c r="ET300" s="6"/>
      <c r="EU300" s="6"/>
      <c r="EV300" s="6"/>
      <c r="EW300" s="6"/>
      <c r="EX300" s="55"/>
      <c r="EY300" s="6"/>
      <c r="EZ300" s="6"/>
      <c r="FA300" s="6"/>
      <c r="FB300" s="6"/>
      <c r="FC300" s="6"/>
      <c r="FD300" s="6"/>
      <c r="FE300" s="6"/>
      <c r="FF300" s="55"/>
      <c r="FG300" s="6"/>
      <c r="FH300" s="6"/>
      <c r="FI300" s="6"/>
      <c r="FJ300" s="6"/>
      <c r="FK300" s="6"/>
      <c r="FL300" s="6"/>
      <c r="FM300" s="6"/>
      <c r="FN300" s="55"/>
      <c r="FO300" s="6"/>
      <c r="FP300" s="6"/>
      <c r="FQ300" s="6"/>
      <c r="FR300" s="6"/>
      <c r="FS300" s="6"/>
      <c r="FT300" s="6"/>
      <c r="FU300" s="6"/>
      <c r="FV300" s="55"/>
      <c r="FW300" s="6"/>
      <c r="FX300" s="6"/>
      <c r="FY300" s="6"/>
      <c r="FZ300" s="6"/>
      <c r="GA300" s="6"/>
      <c r="GB300" s="6"/>
      <c r="GC300" s="6"/>
      <c r="GD300" s="55"/>
      <c r="GE300" s="6"/>
      <c r="GF300" s="6"/>
      <c r="GG300" s="6"/>
      <c r="GH300" s="6"/>
      <c r="GI300" s="6"/>
      <c r="GJ300" s="6"/>
      <c r="GK300" s="6"/>
      <c r="GL300" s="55"/>
      <c r="GM300" s="6"/>
      <c r="GN300" s="6"/>
      <c r="GO300" s="6"/>
      <c r="GP300" s="6"/>
      <c r="GQ300" s="6"/>
      <c r="GR300" s="6"/>
      <c r="GS300" s="6"/>
      <c r="GT300" s="55"/>
      <c r="GU300" s="6"/>
      <c r="GV300" s="6"/>
      <c r="GW300" s="6"/>
      <c r="GX300" s="6"/>
      <c r="GY300" s="6"/>
      <c r="GZ300" s="6"/>
      <c r="HA300" s="6"/>
      <c r="HB300" s="55"/>
      <c r="HC300" s="6"/>
      <c r="HD300" s="6"/>
      <c r="HE300" s="6"/>
      <c r="HF300" s="6"/>
      <c r="HG300" s="6"/>
      <c r="HH300" s="6"/>
      <c r="HI300" s="6"/>
      <c r="HJ300" s="55"/>
      <c r="HK300" s="6"/>
      <c r="HL300" s="6"/>
      <c r="HM300" s="6"/>
      <c r="HN300" s="6"/>
      <c r="HO300" s="6"/>
      <c r="HP300" s="6"/>
      <c r="HQ300" s="6"/>
      <c r="HR300" s="55"/>
      <c r="HS300" s="6"/>
      <c r="HT300" s="6"/>
      <c r="HU300" s="6"/>
      <c r="HV300" s="6"/>
      <c r="HW300" s="6"/>
      <c r="HX300" s="6"/>
      <c r="HY300" s="6"/>
      <c r="HZ300" s="55"/>
      <c r="IA300" s="6"/>
      <c r="IB300" s="6"/>
      <c r="IC300" s="6"/>
      <c r="ID300" s="6"/>
      <c r="IE300" s="6"/>
      <c r="IF300" s="6"/>
      <c r="IG300" s="6"/>
      <c r="IH300" s="55"/>
      <c r="II300" s="6"/>
      <c r="IJ300" s="6"/>
      <c r="IK300" s="6"/>
      <c r="IL300" s="6"/>
      <c r="IM300" s="6"/>
      <c r="IN300" s="6"/>
      <c r="IO300" s="6"/>
      <c r="IP300" s="55"/>
      <c r="IQ300" s="6"/>
      <c r="IR300" s="6"/>
      <c r="IS300" s="6"/>
      <c r="IT300" s="6"/>
      <c r="IU300" s="6"/>
    </row>
    <row r="301" spans="1:255" s="24" customFormat="1" x14ac:dyDescent="0.2">
      <c r="A301" s="83"/>
      <c r="B301" s="1" t="s">
        <v>257</v>
      </c>
      <c r="C301" s="2" t="s">
        <v>178</v>
      </c>
      <c r="D301" s="54" t="s">
        <v>140</v>
      </c>
      <c r="E301" s="54" t="s">
        <v>140</v>
      </c>
      <c r="F301" s="21" t="s">
        <v>159</v>
      </c>
      <c r="G301" s="54" t="s">
        <v>140</v>
      </c>
      <c r="H301" s="6" t="s">
        <v>154</v>
      </c>
      <c r="I301" s="2">
        <v>1840173670</v>
      </c>
      <c r="J301" s="2">
        <v>522</v>
      </c>
      <c r="K301" s="2" t="s">
        <v>140</v>
      </c>
      <c r="L301" s="2" t="s">
        <v>140</v>
      </c>
      <c r="M301" s="39">
        <v>0</v>
      </c>
      <c r="N301" s="39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8">
        <f>SUM(M301:T301)</f>
        <v>0</v>
      </c>
      <c r="V301" s="14"/>
      <c r="W301" s="14"/>
      <c r="X301" s="14"/>
      <c r="Y301" s="14"/>
      <c r="Z301" s="57"/>
      <c r="AA301" s="14"/>
      <c r="AB301" s="14"/>
      <c r="AC301" s="14"/>
      <c r="AD301" s="14"/>
      <c r="AE301" s="14"/>
      <c r="AF301" s="14"/>
      <c r="AG301" s="14"/>
      <c r="AH301" s="57"/>
      <c r="AI301" s="14"/>
      <c r="AJ301" s="14"/>
      <c r="AK301" s="14"/>
      <c r="AL301" s="14"/>
      <c r="AM301" s="14"/>
      <c r="AN301" s="14"/>
      <c r="AO301" s="14"/>
      <c r="AP301" s="57"/>
      <c r="AQ301" s="14"/>
      <c r="AR301" s="14"/>
      <c r="AS301" s="14"/>
      <c r="AT301" s="14"/>
      <c r="AU301" s="14"/>
      <c r="AV301" s="14"/>
      <c r="AW301" s="14"/>
      <c r="AX301" s="57"/>
      <c r="AY301" s="14"/>
      <c r="AZ301" s="14"/>
      <c r="BA301" s="14"/>
      <c r="BB301" s="14"/>
      <c r="BC301" s="14"/>
      <c r="BD301" s="14"/>
      <c r="BE301" s="14"/>
      <c r="BF301" s="57"/>
      <c r="BG301" s="14"/>
      <c r="BH301" s="14"/>
      <c r="BI301" s="14"/>
      <c r="BJ301" s="14"/>
      <c r="BK301" s="14"/>
      <c r="BL301" s="14"/>
      <c r="BM301" s="14"/>
      <c r="BN301" s="57"/>
      <c r="BO301" s="14"/>
      <c r="BP301" s="14"/>
      <c r="BQ301" s="14"/>
      <c r="BR301" s="14"/>
      <c r="BS301" s="14"/>
      <c r="BT301" s="14"/>
      <c r="BU301" s="14"/>
      <c r="BV301" s="57"/>
      <c r="BW301" s="14"/>
      <c r="BX301" s="14"/>
      <c r="BY301" s="14"/>
      <c r="BZ301" s="14"/>
      <c r="CA301" s="14"/>
      <c r="CB301" s="14"/>
      <c r="CC301" s="14"/>
      <c r="CD301" s="57"/>
      <c r="CE301" s="14"/>
      <c r="CF301" s="14"/>
      <c r="CG301" s="14"/>
      <c r="CH301" s="14"/>
      <c r="CI301" s="14"/>
      <c r="CJ301" s="14"/>
      <c r="CK301" s="14"/>
      <c r="CL301" s="57"/>
      <c r="CM301" s="14"/>
      <c r="CN301" s="14"/>
      <c r="CO301" s="14"/>
      <c r="CP301" s="14"/>
      <c r="CQ301" s="14"/>
      <c r="CR301" s="14"/>
      <c r="CS301" s="14"/>
      <c r="CT301" s="57"/>
      <c r="CU301" s="14"/>
      <c r="CV301" s="14"/>
      <c r="CW301" s="14"/>
      <c r="CX301" s="14"/>
      <c r="CY301" s="14"/>
      <c r="CZ301" s="14"/>
      <c r="DA301" s="14"/>
      <c r="DB301" s="57"/>
      <c r="DC301" s="14"/>
      <c r="DD301" s="14"/>
      <c r="DE301" s="14"/>
      <c r="DF301" s="14"/>
      <c r="DG301" s="14"/>
      <c r="DH301" s="14"/>
      <c r="DI301" s="14"/>
      <c r="DJ301" s="57"/>
      <c r="DK301" s="14"/>
      <c r="DL301" s="14"/>
      <c r="DM301" s="14"/>
      <c r="DN301" s="14"/>
      <c r="DO301" s="14"/>
      <c r="DP301" s="14"/>
      <c r="DQ301" s="14"/>
      <c r="DR301" s="57"/>
      <c r="DS301" s="14"/>
      <c r="DT301" s="14"/>
      <c r="DU301" s="14"/>
      <c r="DV301" s="14"/>
      <c r="DW301" s="14"/>
      <c r="DX301" s="14"/>
      <c r="DY301" s="14"/>
      <c r="DZ301" s="57"/>
      <c r="EA301" s="14"/>
      <c r="EB301" s="14"/>
      <c r="EC301" s="14"/>
      <c r="ED301" s="14"/>
      <c r="EE301" s="14"/>
      <c r="EF301" s="14"/>
      <c r="EG301" s="14"/>
      <c r="EH301" s="57"/>
      <c r="EI301" s="14"/>
      <c r="EJ301" s="14"/>
      <c r="EK301" s="14"/>
      <c r="EL301" s="14"/>
      <c r="EM301" s="14"/>
      <c r="EN301" s="14"/>
      <c r="EO301" s="14"/>
      <c r="EP301" s="57"/>
      <c r="EQ301" s="14"/>
      <c r="ER301" s="14"/>
      <c r="ES301" s="14"/>
      <c r="ET301" s="14"/>
      <c r="EU301" s="14"/>
      <c r="EV301" s="14"/>
      <c r="EW301" s="14"/>
      <c r="EX301" s="57"/>
      <c r="EY301" s="14"/>
      <c r="EZ301" s="14"/>
      <c r="FA301" s="14"/>
      <c r="FB301" s="14"/>
      <c r="FC301" s="14"/>
      <c r="FD301" s="14"/>
      <c r="FE301" s="14"/>
      <c r="FF301" s="57"/>
      <c r="FG301" s="14"/>
      <c r="FH301" s="14"/>
      <c r="FI301" s="14"/>
      <c r="FJ301" s="14"/>
      <c r="FK301" s="14"/>
      <c r="FL301" s="14"/>
      <c r="FM301" s="14"/>
      <c r="FN301" s="57"/>
      <c r="FO301" s="14"/>
      <c r="FP301" s="14"/>
      <c r="FQ301" s="14"/>
      <c r="FR301" s="14"/>
      <c r="FS301" s="14"/>
      <c r="FT301" s="14"/>
      <c r="FU301" s="14"/>
      <c r="FV301" s="57"/>
      <c r="FW301" s="14"/>
      <c r="FX301" s="14"/>
      <c r="FY301" s="14"/>
      <c r="FZ301" s="14"/>
      <c r="GA301" s="14"/>
      <c r="GB301" s="14"/>
      <c r="GC301" s="14"/>
      <c r="GD301" s="57"/>
      <c r="GE301" s="14"/>
      <c r="GF301" s="14"/>
      <c r="GG301" s="14"/>
      <c r="GH301" s="14"/>
      <c r="GI301" s="14"/>
      <c r="GJ301" s="14"/>
      <c r="GK301" s="14"/>
      <c r="GL301" s="57"/>
      <c r="GM301" s="14"/>
      <c r="GN301" s="14"/>
      <c r="GO301" s="14"/>
      <c r="GP301" s="14"/>
      <c r="GQ301" s="14"/>
      <c r="GR301" s="14"/>
      <c r="GS301" s="14"/>
      <c r="GT301" s="57"/>
      <c r="GU301" s="14"/>
      <c r="GV301" s="14"/>
      <c r="GW301" s="14"/>
      <c r="GX301" s="14"/>
      <c r="GY301" s="14"/>
      <c r="GZ301" s="14"/>
      <c r="HA301" s="14"/>
      <c r="HB301" s="57"/>
      <c r="HC301" s="14"/>
      <c r="HD301" s="14"/>
      <c r="HE301" s="14"/>
      <c r="HF301" s="14"/>
      <c r="HG301" s="14"/>
      <c r="HH301" s="14"/>
      <c r="HI301" s="14"/>
      <c r="HJ301" s="57"/>
      <c r="HK301" s="14"/>
      <c r="HL301" s="14"/>
      <c r="HM301" s="14"/>
      <c r="HN301" s="14"/>
      <c r="HO301" s="14"/>
      <c r="HP301" s="14"/>
      <c r="HQ301" s="14"/>
      <c r="HR301" s="57"/>
      <c r="HS301" s="14"/>
      <c r="HT301" s="14"/>
      <c r="HU301" s="14"/>
      <c r="HV301" s="14"/>
      <c r="HW301" s="14"/>
      <c r="HX301" s="14"/>
      <c r="HY301" s="14"/>
      <c r="HZ301" s="57"/>
      <c r="IA301" s="14"/>
      <c r="IB301" s="14"/>
      <c r="IC301" s="14"/>
      <c r="ID301" s="14"/>
      <c r="IE301" s="14"/>
      <c r="IF301" s="14"/>
      <c r="IG301" s="14"/>
      <c r="IH301" s="57"/>
      <c r="II301" s="14"/>
      <c r="IJ301" s="14"/>
      <c r="IK301" s="14"/>
      <c r="IL301" s="14"/>
      <c r="IM301" s="14"/>
      <c r="IN301" s="14"/>
      <c r="IO301" s="14"/>
      <c r="IP301" s="57"/>
      <c r="IQ301" s="14"/>
      <c r="IR301" s="14"/>
      <c r="IS301" s="14"/>
      <c r="IT301" s="14"/>
      <c r="IU301" s="14"/>
    </row>
    <row r="302" spans="1:255" s="24" customFormat="1" x14ac:dyDescent="0.2">
      <c r="A302" s="83"/>
      <c r="B302" s="1" t="s">
        <v>256</v>
      </c>
      <c r="C302" s="2" t="s">
        <v>141</v>
      </c>
      <c r="D302" s="2" t="s">
        <v>140</v>
      </c>
      <c r="E302" s="2" t="s">
        <v>140</v>
      </c>
      <c r="F302" s="2" t="s">
        <v>140</v>
      </c>
      <c r="G302" s="54" t="s">
        <v>140</v>
      </c>
      <c r="H302" s="6" t="s">
        <v>165</v>
      </c>
      <c r="I302" s="2">
        <v>1840173670</v>
      </c>
      <c r="J302" s="2">
        <v>522</v>
      </c>
      <c r="K302" s="2" t="s">
        <v>140</v>
      </c>
      <c r="L302" s="2" t="s">
        <v>140</v>
      </c>
      <c r="M302" s="39">
        <v>0</v>
      </c>
      <c r="N302" s="39">
        <v>0</v>
      </c>
      <c r="O302" s="3">
        <v>0</v>
      </c>
      <c r="P302" s="3">
        <v>0</v>
      </c>
      <c r="Q302" s="3">
        <v>0</v>
      </c>
      <c r="R302" s="3">
        <v>0</v>
      </c>
      <c r="S302" s="3">
        <v>6061.1</v>
      </c>
      <c r="T302" s="3">
        <v>0</v>
      </c>
      <c r="U302" s="8">
        <f>SUM(M302:T302)</f>
        <v>6061.1</v>
      </c>
      <c r="V302" s="14"/>
      <c r="W302" s="14"/>
      <c r="X302" s="14"/>
      <c r="Y302" s="14"/>
      <c r="Z302" s="57"/>
      <c r="AA302" s="14"/>
      <c r="AB302" s="14"/>
      <c r="AC302" s="14"/>
      <c r="AD302" s="14"/>
      <c r="AE302" s="14"/>
      <c r="AF302" s="14"/>
      <c r="AG302" s="14"/>
      <c r="AH302" s="57"/>
      <c r="AI302" s="14"/>
      <c r="AJ302" s="14"/>
      <c r="AK302" s="14"/>
      <c r="AL302" s="14"/>
      <c r="AM302" s="14"/>
      <c r="AN302" s="14"/>
      <c r="AO302" s="14"/>
      <c r="AP302" s="57"/>
      <c r="AQ302" s="14"/>
      <c r="AR302" s="14"/>
      <c r="AS302" s="14"/>
      <c r="AT302" s="14"/>
      <c r="AU302" s="14"/>
      <c r="AV302" s="14"/>
      <c r="AW302" s="14"/>
      <c r="AX302" s="57"/>
      <c r="AY302" s="14"/>
      <c r="AZ302" s="14"/>
      <c r="BA302" s="14"/>
      <c r="BB302" s="14"/>
      <c r="BC302" s="14"/>
      <c r="BD302" s="14"/>
      <c r="BE302" s="14"/>
      <c r="BF302" s="57"/>
      <c r="BG302" s="14"/>
      <c r="BH302" s="14"/>
      <c r="BI302" s="14"/>
      <c r="BJ302" s="14"/>
      <c r="BK302" s="14"/>
      <c r="BL302" s="14"/>
      <c r="BM302" s="14"/>
      <c r="BN302" s="57"/>
      <c r="BO302" s="14"/>
      <c r="BP302" s="14"/>
      <c r="BQ302" s="14"/>
      <c r="BR302" s="14"/>
      <c r="BS302" s="14"/>
      <c r="BT302" s="14"/>
      <c r="BU302" s="14"/>
      <c r="BV302" s="57"/>
      <c r="BW302" s="14"/>
      <c r="BX302" s="14"/>
      <c r="BY302" s="14"/>
      <c r="BZ302" s="14"/>
      <c r="CA302" s="14"/>
      <c r="CB302" s="14"/>
      <c r="CC302" s="14"/>
      <c r="CD302" s="57"/>
      <c r="CE302" s="14"/>
      <c r="CF302" s="14"/>
      <c r="CG302" s="14"/>
      <c r="CH302" s="14"/>
      <c r="CI302" s="14"/>
      <c r="CJ302" s="14"/>
      <c r="CK302" s="14"/>
      <c r="CL302" s="57"/>
      <c r="CM302" s="14"/>
      <c r="CN302" s="14"/>
      <c r="CO302" s="14"/>
      <c r="CP302" s="14"/>
      <c r="CQ302" s="14"/>
      <c r="CR302" s="14"/>
      <c r="CS302" s="14"/>
      <c r="CT302" s="57"/>
      <c r="CU302" s="14"/>
      <c r="CV302" s="14"/>
      <c r="CW302" s="14"/>
      <c r="CX302" s="14"/>
      <c r="CY302" s="14"/>
      <c r="CZ302" s="14"/>
      <c r="DA302" s="14"/>
      <c r="DB302" s="57"/>
      <c r="DC302" s="14"/>
      <c r="DD302" s="14"/>
      <c r="DE302" s="14"/>
      <c r="DF302" s="14"/>
      <c r="DG302" s="14"/>
      <c r="DH302" s="14"/>
      <c r="DI302" s="14"/>
      <c r="DJ302" s="57"/>
      <c r="DK302" s="14"/>
      <c r="DL302" s="14"/>
      <c r="DM302" s="14"/>
      <c r="DN302" s="14"/>
      <c r="DO302" s="14"/>
      <c r="DP302" s="14"/>
      <c r="DQ302" s="14"/>
      <c r="DR302" s="57"/>
      <c r="DS302" s="14"/>
      <c r="DT302" s="14"/>
      <c r="DU302" s="14"/>
      <c r="DV302" s="14"/>
      <c r="DW302" s="14"/>
      <c r="DX302" s="14"/>
      <c r="DY302" s="14"/>
      <c r="DZ302" s="57"/>
      <c r="EA302" s="14"/>
      <c r="EB302" s="14"/>
      <c r="EC302" s="14"/>
      <c r="ED302" s="14"/>
      <c r="EE302" s="14"/>
      <c r="EF302" s="14"/>
      <c r="EG302" s="14"/>
      <c r="EH302" s="57"/>
      <c r="EI302" s="14"/>
      <c r="EJ302" s="14"/>
      <c r="EK302" s="14"/>
      <c r="EL302" s="14"/>
      <c r="EM302" s="14"/>
      <c r="EN302" s="14"/>
      <c r="EO302" s="14"/>
      <c r="EP302" s="57"/>
      <c r="EQ302" s="14"/>
      <c r="ER302" s="14"/>
      <c r="ES302" s="14"/>
      <c r="ET302" s="14"/>
      <c r="EU302" s="14"/>
      <c r="EV302" s="14"/>
      <c r="EW302" s="14"/>
      <c r="EX302" s="57"/>
      <c r="EY302" s="14"/>
      <c r="EZ302" s="14"/>
      <c r="FA302" s="14"/>
      <c r="FB302" s="14"/>
      <c r="FC302" s="14"/>
      <c r="FD302" s="14"/>
      <c r="FE302" s="14"/>
      <c r="FF302" s="57"/>
      <c r="FG302" s="14"/>
      <c r="FH302" s="14"/>
      <c r="FI302" s="14"/>
      <c r="FJ302" s="14"/>
      <c r="FK302" s="14"/>
      <c r="FL302" s="14"/>
      <c r="FM302" s="14"/>
      <c r="FN302" s="57"/>
      <c r="FO302" s="14"/>
      <c r="FP302" s="14"/>
      <c r="FQ302" s="14"/>
      <c r="FR302" s="14"/>
      <c r="FS302" s="14"/>
      <c r="FT302" s="14"/>
      <c r="FU302" s="14"/>
      <c r="FV302" s="57"/>
      <c r="FW302" s="14"/>
      <c r="FX302" s="14"/>
      <c r="FY302" s="14"/>
      <c r="FZ302" s="14"/>
      <c r="GA302" s="14"/>
      <c r="GB302" s="14"/>
      <c r="GC302" s="14"/>
      <c r="GD302" s="57"/>
      <c r="GE302" s="14"/>
      <c r="GF302" s="14"/>
      <c r="GG302" s="14"/>
      <c r="GH302" s="14"/>
      <c r="GI302" s="14"/>
      <c r="GJ302" s="14"/>
      <c r="GK302" s="14"/>
      <c r="GL302" s="57"/>
      <c r="GM302" s="14"/>
      <c r="GN302" s="14"/>
      <c r="GO302" s="14"/>
      <c r="GP302" s="14"/>
      <c r="GQ302" s="14"/>
      <c r="GR302" s="14"/>
      <c r="GS302" s="14"/>
      <c r="GT302" s="57"/>
      <c r="GU302" s="14"/>
      <c r="GV302" s="14"/>
      <c r="GW302" s="14"/>
      <c r="GX302" s="14"/>
      <c r="GY302" s="14"/>
      <c r="GZ302" s="14"/>
      <c r="HA302" s="14"/>
      <c r="HB302" s="57"/>
      <c r="HC302" s="14"/>
      <c r="HD302" s="14"/>
      <c r="HE302" s="14"/>
      <c r="HF302" s="14"/>
      <c r="HG302" s="14"/>
      <c r="HH302" s="14"/>
      <c r="HI302" s="14"/>
      <c r="HJ302" s="57"/>
      <c r="HK302" s="14"/>
      <c r="HL302" s="14"/>
      <c r="HM302" s="14"/>
      <c r="HN302" s="14"/>
      <c r="HO302" s="14"/>
      <c r="HP302" s="14"/>
      <c r="HQ302" s="14"/>
      <c r="HR302" s="57"/>
      <c r="HS302" s="14"/>
      <c r="HT302" s="14"/>
      <c r="HU302" s="14"/>
      <c r="HV302" s="14"/>
      <c r="HW302" s="14"/>
      <c r="HX302" s="14"/>
      <c r="HY302" s="14"/>
      <c r="HZ302" s="57"/>
      <c r="IA302" s="14"/>
      <c r="IB302" s="14"/>
      <c r="IC302" s="14"/>
      <c r="ID302" s="14"/>
      <c r="IE302" s="14"/>
      <c r="IF302" s="14"/>
      <c r="IG302" s="14"/>
      <c r="IH302" s="57"/>
      <c r="II302" s="14"/>
      <c r="IJ302" s="14"/>
      <c r="IK302" s="14"/>
      <c r="IL302" s="14"/>
      <c r="IM302" s="14"/>
      <c r="IN302" s="14"/>
      <c r="IO302" s="14"/>
      <c r="IP302" s="57"/>
      <c r="IQ302" s="14"/>
      <c r="IR302" s="14"/>
      <c r="IS302" s="14"/>
      <c r="IT302" s="14"/>
      <c r="IU302" s="14"/>
    </row>
    <row r="303" spans="1:255" ht="31.5" customHeight="1" x14ac:dyDescent="0.2">
      <c r="A303" s="6" t="s">
        <v>91</v>
      </c>
      <c r="B303" s="55" t="s">
        <v>472</v>
      </c>
      <c r="C303" s="6" t="s">
        <v>246</v>
      </c>
      <c r="D303" s="54" t="s">
        <v>140</v>
      </c>
      <c r="E303" s="81" t="s">
        <v>180</v>
      </c>
      <c r="F303" s="6" t="s">
        <v>140</v>
      </c>
      <c r="G303" s="6" t="s">
        <v>140</v>
      </c>
      <c r="H303" s="6" t="s">
        <v>140</v>
      </c>
      <c r="I303" s="6" t="s">
        <v>140</v>
      </c>
      <c r="J303" s="6" t="s">
        <v>140</v>
      </c>
      <c r="K303" s="6" t="s">
        <v>140</v>
      </c>
      <c r="L303" s="6" t="s">
        <v>140</v>
      </c>
      <c r="M303" s="8" t="s">
        <v>140</v>
      </c>
      <c r="N303" s="8" t="s">
        <v>140</v>
      </c>
      <c r="O303" s="9">
        <v>0</v>
      </c>
      <c r="P303" s="9">
        <v>0</v>
      </c>
      <c r="Q303" s="9">
        <v>0</v>
      </c>
      <c r="R303" s="2">
        <v>0</v>
      </c>
      <c r="S303" s="9">
        <v>25</v>
      </c>
      <c r="T303" s="9">
        <v>25</v>
      </c>
      <c r="U303" s="3" t="s">
        <v>140</v>
      </c>
      <c r="V303" s="6"/>
      <c r="W303" s="6"/>
      <c r="X303" s="6"/>
      <c r="Y303" s="6"/>
      <c r="Z303" s="55"/>
      <c r="AA303" s="6"/>
      <c r="AB303" s="6"/>
      <c r="AC303" s="6"/>
      <c r="AD303" s="6"/>
      <c r="AE303" s="6"/>
      <c r="AF303" s="6"/>
      <c r="AG303" s="6"/>
      <c r="AH303" s="55"/>
      <c r="AI303" s="6"/>
      <c r="AJ303" s="6"/>
      <c r="AK303" s="6"/>
      <c r="AL303" s="6"/>
      <c r="AM303" s="6"/>
      <c r="AN303" s="6"/>
      <c r="AO303" s="6"/>
      <c r="AP303" s="55"/>
      <c r="AQ303" s="6"/>
      <c r="AR303" s="6"/>
      <c r="AS303" s="6"/>
      <c r="AT303" s="6"/>
      <c r="AU303" s="6"/>
      <c r="AV303" s="6"/>
      <c r="AW303" s="6"/>
      <c r="AX303" s="55"/>
      <c r="AY303" s="6"/>
      <c r="AZ303" s="6"/>
      <c r="BA303" s="6"/>
      <c r="BB303" s="6"/>
      <c r="BC303" s="6"/>
      <c r="BD303" s="6"/>
      <c r="BE303" s="6"/>
      <c r="BF303" s="55"/>
      <c r="BG303" s="6"/>
      <c r="BH303" s="6"/>
      <c r="BI303" s="6"/>
      <c r="BJ303" s="6"/>
      <c r="BK303" s="6"/>
      <c r="BL303" s="6"/>
      <c r="BM303" s="6"/>
      <c r="BN303" s="55"/>
      <c r="BO303" s="6"/>
      <c r="BP303" s="6"/>
      <c r="BQ303" s="6"/>
      <c r="BR303" s="6"/>
      <c r="BS303" s="6"/>
      <c r="BT303" s="6"/>
      <c r="BU303" s="6"/>
      <c r="BV303" s="55"/>
      <c r="BW303" s="6"/>
      <c r="BX303" s="6"/>
      <c r="BY303" s="6"/>
      <c r="BZ303" s="6"/>
      <c r="CA303" s="6"/>
      <c r="CB303" s="6"/>
      <c r="CC303" s="6"/>
      <c r="CD303" s="55"/>
      <c r="CE303" s="6"/>
      <c r="CF303" s="6"/>
      <c r="CG303" s="6"/>
      <c r="CH303" s="6"/>
      <c r="CI303" s="6"/>
      <c r="CJ303" s="6"/>
      <c r="CK303" s="6"/>
      <c r="CL303" s="55"/>
      <c r="CM303" s="6"/>
      <c r="CN303" s="6"/>
      <c r="CO303" s="6"/>
      <c r="CP303" s="6"/>
      <c r="CQ303" s="6"/>
      <c r="CR303" s="6"/>
      <c r="CS303" s="6"/>
      <c r="CT303" s="55"/>
      <c r="CU303" s="6"/>
      <c r="CV303" s="6"/>
      <c r="CW303" s="6"/>
      <c r="CX303" s="6"/>
      <c r="CY303" s="6"/>
      <c r="CZ303" s="6"/>
      <c r="DA303" s="6"/>
      <c r="DB303" s="55"/>
      <c r="DC303" s="6"/>
      <c r="DD303" s="6"/>
      <c r="DE303" s="6"/>
      <c r="DF303" s="6"/>
      <c r="DG303" s="6"/>
      <c r="DH303" s="6"/>
      <c r="DI303" s="6"/>
      <c r="DJ303" s="55"/>
      <c r="DK303" s="6"/>
      <c r="DL303" s="6"/>
      <c r="DM303" s="6"/>
      <c r="DN303" s="6"/>
      <c r="DO303" s="6"/>
      <c r="DP303" s="6"/>
      <c r="DQ303" s="6"/>
      <c r="DR303" s="55"/>
      <c r="DS303" s="6"/>
      <c r="DT303" s="6"/>
      <c r="DU303" s="6"/>
      <c r="DV303" s="6"/>
      <c r="DW303" s="6"/>
      <c r="DX303" s="6"/>
      <c r="DY303" s="6"/>
      <c r="DZ303" s="55"/>
      <c r="EA303" s="6"/>
      <c r="EB303" s="6"/>
      <c r="EC303" s="6"/>
      <c r="ED303" s="6"/>
      <c r="EE303" s="6"/>
      <c r="EF303" s="6"/>
      <c r="EG303" s="6"/>
      <c r="EH303" s="55"/>
      <c r="EI303" s="6"/>
      <c r="EJ303" s="6"/>
      <c r="EK303" s="6"/>
      <c r="EL303" s="6"/>
      <c r="EM303" s="6"/>
      <c r="EN303" s="6"/>
      <c r="EO303" s="6"/>
      <c r="EP303" s="55"/>
      <c r="EQ303" s="6"/>
      <c r="ER303" s="6"/>
      <c r="ES303" s="6"/>
      <c r="ET303" s="6"/>
      <c r="EU303" s="6"/>
      <c r="EV303" s="6"/>
      <c r="EW303" s="6"/>
      <c r="EX303" s="55"/>
      <c r="EY303" s="6"/>
      <c r="EZ303" s="6"/>
      <c r="FA303" s="6"/>
      <c r="FB303" s="6"/>
      <c r="FC303" s="6"/>
      <c r="FD303" s="6"/>
      <c r="FE303" s="6"/>
      <c r="FF303" s="55"/>
      <c r="FG303" s="6"/>
      <c r="FH303" s="6"/>
      <c r="FI303" s="6"/>
      <c r="FJ303" s="6"/>
      <c r="FK303" s="6"/>
      <c r="FL303" s="6"/>
      <c r="FM303" s="6"/>
      <c r="FN303" s="55"/>
      <c r="FO303" s="6"/>
      <c r="FP303" s="6"/>
      <c r="FQ303" s="6"/>
      <c r="FR303" s="6"/>
      <c r="FS303" s="6"/>
      <c r="FT303" s="6"/>
      <c r="FU303" s="6"/>
      <c r="FV303" s="55"/>
      <c r="FW303" s="6"/>
      <c r="FX303" s="6"/>
      <c r="FY303" s="6"/>
      <c r="FZ303" s="6"/>
      <c r="GA303" s="6"/>
      <c r="GB303" s="6"/>
      <c r="GC303" s="6"/>
      <c r="GD303" s="55"/>
      <c r="GE303" s="6"/>
      <c r="GF303" s="6"/>
      <c r="GG303" s="6"/>
      <c r="GH303" s="6"/>
      <c r="GI303" s="6"/>
      <c r="GJ303" s="6"/>
      <c r="GK303" s="6"/>
      <c r="GL303" s="55"/>
      <c r="GM303" s="6"/>
      <c r="GN303" s="6"/>
      <c r="GO303" s="6"/>
      <c r="GP303" s="6"/>
      <c r="GQ303" s="6"/>
      <c r="GR303" s="6"/>
      <c r="GS303" s="6"/>
      <c r="GT303" s="55"/>
      <c r="GU303" s="6"/>
      <c r="GV303" s="6"/>
      <c r="GW303" s="6"/>
      <c r="GX303" s="6"/>
      <c r="GY303" s="6"/>
      <c r="GZ303" s="6"/>
      <c r="HA303" s="6"/>
      <c r="HB303" s="55"/>
      <c r="HC303" s="6"/>
      <c r="HD303" s="6"/>
      <c r="HE303" s="6"/>
      <c r="HF303" s="6"/>
      <c r="HG303" s="6"/>
      <c r="HH303" s="6"/>
      <c r="HI303" s="6"/>
      <c r="HJ303" s="55"/>
      <c r="HK303" s="6"/>
      <c r="HL303" s="6"/>
      <c r="HM303" s="6"/>
      <c r="HN303" s="6"/>
      <c r="HO303" s="6"/>
      <c r="HP303" s="6"/>
      <c r="HQ303" s="6"/>
      <c r="HR303" s="55"/>
      <c r="HS303" s="6"/>
      <c r="HT303" s="6"/>
      <c r="HU303" s="6"/>
      <c r="HV303" s="6"/>
      <c r="HW303" s="6"/>
      <c r="HX303" s="6"/>
      <c r="HY303" s="6"/>
      <c r="HZ303" s="55"/>
      <c r="IA303" s="6"/>
      <c r="IB303" s="6"/>
      <c r="IC303" s="6"/>
      <c r="ID303" s="6"/>
      <c r="IE303" s="6"/>
      <c r="IF303" s="6"/>
      <c r="IG303" s="6"/>
      <c r="IH303" s="55"/>
      <c r="II303" s="6"/>
      <c r="IJ303" s="6"/>
      <c r="IK303" s="6"/>
      <c r="IL303" s="6"/>
      <c r="IM303" s="6"/>
      <c r="IN303" s="6"/>
      <c r="IO303" s="6"/>
      <c r="IP303" s="55"/>
      <c r="IQ303" s="6"/>
      <c r="IR303" s="6"/>
      <c r="IS303" s="6"/>
      <c r="IT303" s="6"/>
      <c r="IU303" s="6"/>
    </row>
    <row r="304" spans="1:255" ht="48" x14ac:dyDescent="0.2">
      <c r="A304" s="83" t="s">
        <v>484</v>
      </c>
      <c r="B304" s="1" t="s">
        <v>96</v>
      </c>
      <c r="C304" s="2" t="s">
        <v>140</v>
      </c>
      <c r="D304" s="2" t="s">
        <v>140</v>
      </c>
      <c r="E304" s="2" t="s">
        <v>140</v>
      </c>
      <c r="F304" s="4" t="s">
        <v>319</v>
      </c>
      <c r="G304" s="40" t="s">
        <v>156</v>
      </c>
      <c r="H304" s="2" t="s">
        <v>140</v>
      </c>
      <c r="I304" s="2" t="s">
        <v>140</v>
      </c>
      <c r="J304" s="2" t="s">
        <v>140</v>
      </c>
      <c r="K304" s="2" t="s">
        <v>140</v>
      </c>
      <c r="L304" s="2" t="s">
        <v>140</v>
      </c>
      <c r="M304" s="2" t="s">
        <v>140</v>
      </c>
      <c r="N304" s="2" t="s">
        <v>140</v>
      </c>
      <c r="O304" s="2" t="s">
        <v>140</v>
      </c>
      <c r="P304" s="2" t="s">
        <v>140</v>
      </c>
      <c r="Q304" s="2" t="s">
        <v>140</v>
      </c>
      <c r="R304" s="2" t="s">
        <v>140</v>
      </c>
      <c r="S304" s="2" t="s">
        <v>140</v>
      </c>
      <c r="T304" s="2" t="s">
        <v>140</v>
      </c>
      <c r="U304" s="3" t="s">
        <v>140</v>
      </c>
      <c r="V304" s="6"/>
      <c r="W304" s="6"/>
      <c r="X304" s="6"/>
      <c r="Y304" s="6"/>
      <c r="Z304" s="55"/>
      <c r="AA304" s="6"/>
      <c r="AB304" s="6"/>
      <c r="AC304" s="6"/>
      <c r="AD304" s="6"/>
      <c r="AE304" s="6"/>
      <c r="AF304" s="6"/>
      <c r="AG304" s="6"/>
      <c r="AH304" s="55"/>
      <c r="AI304" s="6"/>
      <c r="AJ304" s="6"/>
      <c r="AK304" s="6"/>
      <c r="AL304" s="6"/>
      <c r="AM304" s="6"/>
      <c r="AN304" s="6"/>
      <c r="AO304" s="6"/>
      <c r="AP304" s="55"/>
      <c r="AQ304" s="6"/>
      <c r="AR304" s="6"/>
      <c r="AS304" s="6"/>
      <c r="AT304" s="6"/>
      <c r="AU304" s="6"/>
      <c r="AV304" s="6"/>
      <c r="AW304" s="6"/>
      <c r="AX304" s="55"/>
      <c r="AY304" s="6"/>
      <c r="AZ304" s="6"/>
      <c r="BA304" s="6"/>
      <c r="BB304" s="6"/>
      <c r="BC304" s="6"/>
      <c r="BD304" s="6"/>
      <c r="BE304" s="6"/>
      <c r="BF304" s="55"/>
      <c r="BG304" s="6"/>
      <c r="BH304" s="6"/>
      <c r="BI304" s="6"/>
      <c r="BJ304" s="6"/>
      <c r="BK304" s="6"/>
      <c r="BL304" s="6"/>
      <c r="BM304" s="6"/>
      <c r="BN304" s="55"/>
      <c r="BO304" s="6"/>
      <c r="BP304" s="6"/>
      <c r="BQ304" s="6"/>
      <c r="BR304" s="6"/>
      <c r="BS304" s="6"/>
      <c r="BT304" s="6"/>
      <c r="BU304" s="6"/>
      <c r="BV304" s="55"/>
      <c r="BW304" s="6"/>
      <c r="BX304" s="6"/>
      <c r="BY304" s="6"/>
      <c r="BZ304" s="6"/>
      <c r="CA304" s="6"/>
      <c r="CB304" s="6"/>
      <c r="CC304" s="6"/>
      <c r="CD304" s="55"/>
      <c r="CE304" s="6"/>
      <c r="CF304" s="6"/>
      <c r="CG304" s="6"/>
      <c r="CH304" s="6"/>
      <c r="CI304" s="6"/>
      <c r="CJ304" s="6"/>
      <c r="CK304" s="6"/>
      <c r="CL304" s="55"/>
      <c r="CM304" s="6"/>
      <c r="CN304" s="6"/>
      <c r="CO304" s="6"/>
      <c r="CP304" s="6"/>
      <c r="CQ304" s="6"/>
      <c r="CR304" s="6"/>
      <c r="CS304" s="6"/>
      <c r="CT304" s="55"/>
      <c r="CU304" s="6"/>
      <c r="CV304" s="6"/>
      <c r="CW304" s="6"/>
      <c r="CX304" s="6"/>
      <c r="CY304" s="6"/>
      <c r="CZ304" s="6"/>
      <c r="DA304" s="6"/>
      <c r="DB304" s="55"/>
      <c r="DC304" s="6"/>
      <c r="DD304" s="6"/>
      <c r="DE304" s="6"/>
      <c r="DF304" s="6"/>
      <c r="DG304" s="6"/>
      <c r="DH304" s="6"/>
      <c r="DI304" s="6"/>
      <c r="DJ304" s="55"/>
      <c r="DK304" s="6"/>
      <c r="DL304" s="6"/>
      <c r="DM304" s="6"/>
      <c r="DN304" s="6"/>
      <c r="DO304" s="6"/>
      <c r="DP304" s="6"/>
      <c r="DQ304" s="6"/>
      <c r="DR304" s="55"/>
      <c r="DS304" s="6"/>
      <c r="DT304" s="6"/>
      <c r="DU304" s="6"/>
      <c r="DV304" s="6"/>
      <c r="DW304" s="6"/>
      <c r="DX304" s="6"/>
      <c r="DY304" s="6"/>
      <c r="DZ304" s="55"/>
      <c r="EA304" s="6"/>
      <c r="EB304" s="6"/>
      <c r="EC304" s="6"/>
      <c r="ED304" s="6"/>
      <c r="EE304" s="6"/>
      <c r="EF304" s="6"/>
      <c r="EG304" s="6"/>
      <c r="EH304" s="55"/>
      <c r="EI304" s="6"/>
      <c r="EJ304" s="6"/>
      <c r="EK304" s="6"/>
      <c r="EL304" s="6"/>
      <c r="EM304" s="6"/>
      <c r="EN304" s="6"/>
      <c r="EO304" s="6"/>
      <c r="EP304" s="55"/>
      <c r="EQ304" s="6"/>
      <c r="ER304" s="6"/>
      <c r="ES304" s="6"/>
      <c r="ET304" s="6"/>
      <c r="EU304" s="6"/>
      <c r="EV304" s="6"/>
      <c r="EW304" s="6"/>
      <c r="EX304" s="55"/>
      <c r="EY304" s="6"/>
      <c r="EZ304" s="6"/>
      <c r="FA304" s="6"/>
      <c r="FB304" s="6"/>
      <c r="FC304" s="6"/>
      <c r="FD304" s="6"/>
      <c r="FE304" s="6"/>
      <c r="FF304" s="55"/>
      <c r="FG304" s="6"/>
      <c r="FH304" s="6"/>
      <c r="FI304" s="6"/>
      <c r="FJ304" s="6"/>
      <c r="FK304" s="6"/>
      <c r="FL304" s="6"/>
      <c r="FM304" s="6"/>
      <c r="FN304" s="55"/>
      <c r="FO304" s="6"/>
      <c r="FP304" s="6"/>
      <c r="FQ304" s="6"/>
      <c r="FR304" s="6"/>
      <c r="FS304" s="6"/>
      <c r="FT304" s="6"/>
      <c r="FU304" s="6"/>
      <c r="FV304" s="55"/>
      <c r="FW304" s="6"/>
      <c r="FX304" s="6"/>
      <c r="FY304" s="6"/>
      <c r="FZ304" s="6"/>
      <c r="GA304" s="6"/>
      <c r="GB304" s="6"/>
      <c r="GC304" s="6"/>
      <c r="GD304" s="55"/>
      <c r="GE304" s="6"/>
      <c r="GF304" s="6"/>
      <c r="GG304" s="6"/>
      <c r="GH304" s="6"/>
      <c r="GI304" s="6"/>
      <c r="GJ304" s="6"/>
      <c r="GK304" s="6"/>
      <c r="GL304" s="55"/>
      <c r="GM304" s="6"/>
      <c r="GN304" s="6"/>
      <c r="GO304" s="6"/>
      <c r="GP304" s="6"/>
      <c r="GQ304" s="6"/>
      <c r="GR304" s="6"/>
      <c r="GS304" s="6"/>
      <c r="GT304" s="55"/>
      <c r="GU304" s="6"/>
      <c r="GV304" s="6"/>
      <c r="GW304" s="6"/>
      <c r="GX304" s="6"/>
      <c r="GY304" s="6"/>
      <c r="GZ304" s="6"/>
      <c r="HA304" s="6"/>
      <c r="HB304" s="55"/>
      <c r="HC304" s="6"/>
      <c r="HD304" s="6"/>
      <c r="HE304" s="6"/>
      <c r="HF304" s="6"/>
      <c r="HG304" s="6"/>
      <c r="HH304" s="6"/>
      <c r="HI304" s="6"/>
      <c r="HJ304" s="55"/>
      <c r="HK304" s="6"/>
      <c r="HL304" s="6"/>
      <c r="HM304" s="6"/>
      <c r="HN304" s="6"/>
      <c r="HO304" s="6"/>
      <c r="HP304" s="6"/>
      <c r="HQ304" s="6"/>
      <c r="HR304" s="55"/>
      <c r="HS304" s="6"/>
      <c r="HT304" s="6"/>
      <c r="HU304" s="6"/>
      <c r="HV304" s="6"/>
      <c r="HW304" s="6"/>
      <c r="HX304" s="6"/>
      <c r="HY304" s="6"/>
      <c r="HZ304" s="55"/>
      <c r="IA304" s="6"/>
      <c r="IB304" s="6"/>
      <c r="IC304" s="6"/>
      <c r="ID304" s="6"/>
      <c r="IE304" s="6"/>
      <c r="IF304" s="6"/>
      <c r="IG304" s="6"/>
      <c r="IH304" s="55"/>
      <c r="II304" s="6"/>
      <c r="IJ304" s="6"/>
      <c r="IK304" s="6"/>
      <c r="IL304" s="6"/>
      <c r="IM304" s="6"/>
      <c r="IN304" s="6"/>
      <c r="IO304" s="6"/>
      <c r="IP304" s="55"/>
      <c r="IQ304" s="6"/>
      <c r="IR304" s="6"/>
      <c r="IS304" s="6"/>
      <c r="IT304" s="6"/>
      <c r="IU304" s="6"/>
    </row>
    <row r="305" spans="1:255" x14ac:dyDescent="0.2">
      <c r="A305" s="83"/>
      <c r="B305" s="1" t="s">
        <v>255</v>
      </c>
      <c r="C305" s="2"/>
      <c r="D305" s="2"/>
      <c r="E305" s="2"/>
      <c r="F305" s="21"/>
      <c r="G305" s="22"/>
      <c r="H305" s="2"/>
      <c r="I305" s="2"/>
      <c r="J305" s="2" t="s">
        <v>505</v>
      </c>
      <c r="K305" s="2"/>
      <c r="L305" s="2"/>
      <c r="M305" s="2"/>
      <c r="N305" s="2"/>
      <c r="O305" s="2"/>
      <c r="P305" s="2"/>
      <c r="Q305" s="2"/>
      <c r="R305" s="3">
        <f>R307+R308+R309+R310</f>
        <v>60000</v>
      </c>
      <c r="S305" s="3">
        <f>S307+S308+S309+S310</f>
        <v>60000</v>
      </c>
      <c r="T305" s="3">
        <f>T307+T308+T309+T310</f>
        <v>60000</v>
      </c>
      <c r="U305" s="8">
        <f>SUM(M305:T305)</f>
        <v>180000</v>
      </c>
    </row>
    <row r="306" spans="1:255" x14ac:dyDescent="0.2">
      <c r="A306" s="83"/>
      <c r="B306" s="1" t="s">
        <v>145</v>
      </c>
      <c r="C306" s="2"/>
      <c r="D306" s="2"/>
      <c r="E306" s="2"/>
      <c r="F306" s="21"/>
      <c r="G306" s="2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3"/>
    </row>
    <row r="307" spans="1:255" s="24" customFormat="1" x14ac:dyDescent="0.2">
      <c r="A307" s="83"/>
      <c r="B307" s="1" t="s">
        <v>257</v>
      </c>
      <c r="C307" s="2" t="s">
        <v>178</v>
      </c>
      <c r="D307" s="54" t="s">
        <v>140</v>
      </c>
      <c r="E307" s="54" t="s">
        <v>140</v>
      </c>
      <c r="F307" s="21" t="s">
        <v>140</v>
      </c>
      <c r="G307" s="54" t="s">
        <v>140</v>
      </c>
      <c r="H307" s="6" t="s">
        <v>154</v>
      </c>
      <c r="I307" s="2">
        <v>1840155056</v>
      </c>
      <c r="J307" s="2">
        <v>540</v>
      </c>
      <c r="K307" s="2" t="s">
        <v>140</v>
      </c>
      <c r="L307" s="2" t="s">
        <v>140</v>
      </c>
      <c r="M307" s="13">
        <v>0</v>
      </c>
      <c r="N307" s="13">
        <v>0</v>
      </c>
      <c r="O307" s="13">
        <v>0</v>
      </c>
      <c r="P307" s="13">
        <v>0</v>
      </c>
      <c r="Q307" s="12">
        <v>0</v>
      </c>
      <c r="R307" s="12">
        <v>56430</v>
      </c>
      <c r="S307" s="12">
        <v>56430</v>
      </c>
      <c r="T307" s="12">
        <v>53460</v>
      </c>
      <c r="U307" s="8">
        <f>SUM(R307:T307)</f>
        <v>166320</v>
      </c>
      <c r="V307" s="14"/>
      <c r="W307" s="14"/>
      <c r="X307" s="14"/>
      <c r="Y307" s="14"/>
      <c r="Z307" s="57"/>
      <c r="AA307" s="14"/>
      <c r="AB307" s="14"/>
      <c r="AC307" s="14"/>
      <c r="AD307" s="14"/>
      <c r="AE307" s="14"/>
      <c r="AF307" s="14"/>
      <c r="AG307" s="14"/>
      <c r="AH307" s="57"/>
      <c r="AI307" s="14"/>
      <c r="AJ307" s="14"/>
      <c r="AK307" s="14"/>
      <c r="AL307" s="14"/>
      <c r="AM307" s="14"/>
      <c r="AN307" s="14"/>
      <c r="AO307" s="14"/>
      <c r="AP307" s="57"/>
      <c r="AQ307" s="14"/>
      <c r="AR307" s="14"/>
      <c r="AS307" s="14"/>
      <c r="AT307" s="14"/>
      <c r="AU307" s="14"/>
      <c r="AV307" s="14"/>
      <c r="AW307" s="14"/>
      <c r="AX307" s="57"/>
      <c r="AY307" s="14"/>
      <c r="AZ307" s="14"/>
      <c r="BA307" s="14"/>
      <c r="BB307" s="14"/>
      <c r="BC307" s="14"/>
      <c r="BD307" s="14"/>
      <c r="BE307" s="14"/>
      <c r="BF307" s="57"/>
      <c r="BG307" s="14"/>
      <c r="BH307" s="14"/>
      <c r="BI307" s="14"/>
      <c r="BJ307" s="14"/>
      <c r="BK307" s="14"/>
      <c r="BL307" s="14"/>
      <c r="BM307" s="14"/>
      <c r="BN307" s="57"/>
      <c r="BO307" s="14"/>
      <c r="BP307" s="14"/>
      <c r="BQ307" s="14"/>
      <c r="BR307" s="14"/>
      <c r="BS307" s="14"/>
      <c r="BT307" s="14"/>
      <c r="BU307" s="14"/>
      <c r="BV307" s="57"/>
      <c r="BW307" s="14"/>
      <c r="BX307" s="14"/>
      <c r="BY307" s="14"/>
      <c r="BZ307" s="14"/>
      <c r="CA307" s="14"/>
      <c r="CB307" s="14"/>
      <c r="CC307" s="14"/>
      <c r="CD307" s="57"/>
      <c r="CE307" s="14"/>
      <c r="CF307" s="14"/>
      <c r="CG307" s="14"/>
      <c r="CH307" s="14"/>
      <c r="CI307" s="14"/>
      <c r="CJ307" s="14"/>
      <c r="CK307" s="14"/>
      <c r="CL307" s="57"/>
      <c r="CM307" s="14"/>
      <c r="CN307" s="14"/>
      <c r="CO307" s="14"/>
      <c r="CP307" s="14"/>
      <c r="CQ307" s="14"/>
      <c r="CR307" s="14"/>
      <c r="CS307" s="14"/>
      <c r="CT307" s="57"/>
      <c r="CU307" s="14"/>
      <c r="CV307" s="14"/>
      <c r="CW307" s="14"/>
      <c r="CX307" s="14"/>
      <c r="CY307" s="14"/>
      <c r="CZ307" s="14"/>
      <c r="DA307" s="14"/>
      <c r="DB307" s="57"/>
      <c r="DC307" s="14"/>
      <c r="DD307" s="14"/>
      <c r="DE307" s="14"/>
      <c r="DF307" s="14"/>
      <c r="DG307" s="14"/>
      <c r="DH307" s="14"/>
      <c r="DI307" s="14"/>
      <c r="DJ307" s="57"/>
      <c r="DK307" s="14"/>
      <c r="DL307" s="14"/>
      <c r="DM307" s="14"/>
      <c r="DN307" s="14"/>
      <c r="DO307" s="14"/>
      <c r="DP307" s="14"/>
      <c r="DQ307" s="14"/>
      <c r="DR307" s="57"/>
      <c r="DS307" s="14"/>
      <c r="DT307" s="14"/>
      <c r="DU307" s="14"/>
      <c r="DV307" s="14"/>
      <c r="DW307" s="14"/>
      <c r="DX307" s="14"/>
      <c r="DY307" s="14"/>
      <c r="DZ307" s="57"/>
      <c r="EA307" s="14"/>
      <c r="EB307" s="14"/>
      <c r="EC307" s="14"/>
      <c r="ED307" s="14"/>
      <c r="EE307" s="14"/>
      <c r="EF307" s="14"/>
      <c r="EG307" s="14"/>
      <c r="EH307" s="57"/>
      <c r="EI307" s="14"/>
      <c r="EJ307" s="14"/>
      <c r="EK307" s="14"/>
      <c r="EL307" s="14"/>
      <c r="EM307" s="14"/>
      <c r="EN307" s="14"/>
      <c r="EO307" s="14"/>
      <c r="EP307" s="57"/>
      <c r="EQ307" s="14"/>
      <c r="ER307" s="14"/>
      <c r="ES307" s="14"/>
      <c r="ET307" s="14"/>
      <c r="EU307" s="14"/>
      <c r="EV307" s="14"/>
      <c r="EW307" s="14"/>
      <c r="EX307" s="57"/>
      <c r="EY307" s="14"/>
      <c r="EZ307" s="14"/>
      <c r="FA307" s="14"/>
      <c r="FB307" s="14"/>
      <c r="FC307" s="14"/>
      <c r="FD307" s="14"/>
      <c r="FE307" s="14"/>
      <c r="FF307" s="57"/>
      <c r="FG307" s="14"/>
      <c r="FH307" s="14"/>
      <c r="FI307" s="14"/>
      <c r="FJ307" s="14"/>
      <c r="FK307" s="14"/>
      <c r="FL307" s="14"/>
      <c r="FM307" s="14"/>
      <c r="FN307" s="57"/>
      <c r="FO307" s="14"/>
      <c r="FP307" s="14"/>
      <c r="FQ307" s="14"/>
      <c r="FR307" s="14"/>
      <c r="FS307" s="14"/>
      <c r="FT307" s="14"/>
      <c r="FU307" s="14"/>
      <c r="FV307" s="57"/>
      <c r="FW307" s="14"/>
      <c r="FX307" s="14"/>
      <c r="FY307" s="14"/>
      <c r="FZ307" s="14"/>
      <c r="GA307" s="14"/>
      <c r="GB307" s="14"/>
      <c r="GC307" s="14"/>
      <c r="GD307" s="57"/>
      <c r="GE307" s="14"/>
      <c r="GF307" s="14"/>
      <c r="GG307" s="14"/>
      <c r="GH307" s="14"/>
      <c r="GI307" s="14"/>
      <c r="GJ307" s="14"/>
      <c r="GK307" s="14"/>
      <c r="GL307" s="57"/>
      <c r="GM307" s="14"/>
      <c r="GN307" s="14"/>
      <c r="GO307" s="14"/>
      <c r="GP307" s="14"/>
      <c r="GQ307" s="14"/>
      <c r="GR307" s="14"/>
      <c r="GS307" s="14"/>
      <c r="GT307" s="57"/>
      <c r="GU307" s="14"/>
      <c r="GV307" s="14"/>
      <c r="GW307" s="14"/>
      <c r="GX307" s="14"/>
      <c r="GY307" s="14"/>
      <c r="GZ307" s="14"/>
      <c r="HA307" s="14"/>
      <c r="HB307" s="57"/>
      <c r="HC307" s="14"/>
      <c r="HD307" s="14"/>
      <c r="HE307" s="14"/>
      <c r="HF307" s="14"/>
      <c r="HG307" s="14"/>
      <c r="HH307" s="14"/>
      <c r="HI307" s="14"/>
      <c r="HJ307" s="57"/>
      <c r="HK307" s="14"/>
      <c r="HL307" s="14"/>
      <c r="HM307" s="14"/>
      <c r="HN307" s="14"/>
      <c r="HO307" s="14"/>
      <c r="HP307" s="14"/>
      <c r="HQ307" s="14"/>
      <c r="HR307" s="57"/>
      <c r="HS307" s="14"/>
      <c r="HT307" s="14"/>
      <c r="HU307" s="14"/>
      <c r="HV307" s="14"/>
      <c r="HW307" s="14"/>
      <c r="HX307" s="14"/>
      <c r="HY307" s="14"/>
      <c r="HZ307" s="57"/>
      <c r="IA307" s="14"/>
      <c r="IB307" s="14"/>
      <c r="IC307" s="14"/>
      <c r="ID307" s="14"/>
      <c r="IE307" s="14"/>
      <c r="IF307" s="14"/>
      <c r="IG307" s="14"/>
      <c r="IH307" s="57"/>
      <c r="II307" s="14"/>
      <c r="IJ307" s="14"/>
      <c r="IK307" s="14"/>
      <c r="IL307" s="14"/>
      <c r="IM307" s="14"/>
      <c r="IN307" s="14"/>
      <c r="IO307" s="14"/>
      <c r="IP307" s="57"/>
      <c r="IQ307" s="14"/>
      <c r="IR307" s="14"/>
      <c r="IS307" s="14"/>
      <c r="IT307" s="14"/>
      <c r="IU307" s="14"/>
    </row>
    <row r="308" spans="1:255" s="24" customFormat="1" x14ac:dyDescent="0.2">
      <c r="A308" s="83"/>
      <c r="B308" s="1" t="s">
        <v>257</v>
      </c>
      <c r="C308" s="2" t="s">
        <v>178</v>
      </c>
      <c r="D308" s="54" t="s">
        <v>140</v>
      </c>
      <c r="E308" s="54" t="s">
        <v>140</v>
      </c>
      <c r="F308" s="21" t="s">
        <v>140</v>
      </c>
      <c r="G308" s="54" t="s">
        <v>140</v>
      </c>
      <c r="H308" s="6" t="s">
        <v>165</v>
      </c>
      <c r="I308" s="2">
        <v>1840155055</v>
      </c>
      <c r="J308" s="2">
        <v>464</v>
      </c>
      <c r="K308" s="2" t="s">
        <v>140</v>
      </c>
      <c r="L308" s="2" t="s">
        <v>140</v>
      </c>
      <c r="M308" s="13">
        <v>0</v>
      </c>
      <c r="N308" s="13">
        <v>0</v>
      </c>
      <c r="O308" s="13">
        <v>0</v>
      </c>
      <c r="P308" s="13">
        <v>0</v>
      </c>
      <c r="Q308" s="12">
        <v>0</v>
      </c>
      <c r="R308" s="12">
        <v>2970</v>
      </c>
      <c r="S308" s="12">
        <v>2970</v>
      </c>
      <c r="T308" s="12">
        <v>5940</v>
      </c>
      <c r="U308" s="8">
        <f>SUM(R308:T308)</f>
        <v>11880</v>
      </c>
      <c r="V308" s="14"/>
      <c r="W308" s="14"/>
      <c r="X308" s="14"/>
      <c r="Y308" s="14"/>
      <c r="Z308" s="57"/>
      <c r="AA308" s="14"/>
      <c r="AB308" s="14"/>
      <c r="AC308" s="14"/>
      <c r="AD308" s="14"/>
      <c r="AE308" s="14"/>
      <c r="AF308" s="14"/>
      <c r="AG308" s="14"/>
      <c r="AH308" s="57"/>
      <c r="AI308" s="14"/>
      <c r="AJ308" s="14"/>
      <c r="AK308" s="14"/>
      <c r="AL308" s="14"/>
      <c r="AM308" s="14"/>
      <c r="AN308" s="14"/>
      <c r="AO308" s="14"/>
      <c r="AP308" s="57"/>
      <c r="AQ308" s="14"/>
      <c r="AR308" s="14"/>
      <c r="AS308" s="14"/>
      <c r="AT308" s="14"/>
      <c r="AU308" s="14"/>
      <c r="AV308" s="14"/>
      <c r="AW308" s="14"/>
      <c r="AX308" s="57"/>
      <c r="AY308" s="14"/>
      <c r="AZ308" s="14"/>
      <c r="BA308" s="14"/>
      <c r="BB308" s="14"/>
      <c r="BC308" s="14"/>
      <c r="BD308" s="14"/>
      <c r="BE308" s="14"/>
      <c r="BF308" s="57"/>
      <c r="BG308" s="14"/>
      <c r="BH308" s="14"/>
      <c r="BI308" s="14"/>
      <c r="BJ308" s="14"/>
      <c r="BK308" s="14"/>
      <c r="BL308" s="14"/>
      <c r="BM308" s="14"/>
      <c r="BN308" s="57"/>
      <c r="BO308" s="14"/>
      <c r="BP308" s="14"/>
      <c r="BQ308" s="14"/>
      <c r="BR308" s="14"/>
      <c r="BS308" s="14"/>
      <c r="BT308" s="14"/>
      <c r="BU308" s="14"/>
      <c r="BV308" s="57"/>
      <c r="BW308" s="14"/>
      <c r="BX308" s="14"/>
      <c r="BY308" s="14"/>
      <c r="BZ308" s="14"/>
      <c r="CA308" s="14"/>
      <c r="CB308" s="14"/>
      <c r="CC308" s="14"/>
      <c r="CD308" s="57"/>
      <c r="CE308" s="14"/>
      <c r="CF308" s="14"/>
      <c r="CG308" s="14"/>
      <c r="CH308" s="14"/>
      <c r="CI308" s="14"/>
      <c r="CJ308" s="14"/>
      <c r="CK308" s="14"/>
      <c r="CL308" s="57"/>
      <c r="CM308" s="14"/>
      <c r="CN308" s="14"/>
      <c r="CO308" s="14"/>
      <c r="CP308" s="14"/>
      <c r="CQ308" s="14"/>
      <c r="CR308" s="14"/>
      <c r="CS308" s="14"/>
      <c r="CT308" s="57"/>
      <c r="CU308" s="14"/>
      <c r="CV308" s="14"/>
      <c r="CW308" s="14"/>
      <c r="CX308" s="14"/>
      <c r="CY308" s="14"/>
      <c r="CZ308" s="14"/>
      <c r="DA308" s="14"/>
      <c r="DB308" s="57"/>
      <c r="DC308" s="14"/>
      <c r="DD308" s="14"/>
      <c r="DE308" s="14"/>
      <c r="DF308" s="14"/>
      <c r="DG308" s="14"/>
      <c r="DH308" s="14"/>
      <c r="DI308" s="14"/>
      <c r="DJ308" s="57"/>
      <c r="DK308" s="14"/>
      <c r="DL308" s="14"/>
      <c r="DM308" s="14"/>
      <c r="DN308" s="14"/>
      <c r="DO308" s="14"/>
      <c r="DP308" s="14"/>
      <c r="DQ308" s="14"/>
      <c r="DR308" s="57"/>
      <c r="DS308" s="14"/>
      <c r="DT308" s="14"/>
      <c r="DU308" s="14"/>
      <c r="DV308" s="14"/>
      <c r="DW308" s="14"/>
      <c r="DX308" s="14"/>
      <c r="DY308" s="14"/>
      <c r="DZ308" s="57"/>
      <c r="EA308" s="14"/>
      <c r="EB308" s="14"/>
      <c r="EC308" s="14"/>
      <c r="ED308" s="14"/>
      <c r="EE308" s="14"/>
      <c r="EF308" s="14"/>
      <c r="EG308" s="14"/>
      <c r="EH308" s="57"/>
      <c r="EI308" s="14"/>
      <c r="EJ308" s="14"/>
      <c r="EK308" s="14"/>
      <c r="EL308" s="14"/>
      <c r="EM308" s="14"/>
      <c r="EN308" s="14"/>
      <c r="EO308" s="14"/>
      <c r="EP308" s="57"/>
      <c r="EQ308" s="14"/>
      <c r="ER308" s="14"/>
      <c r="ES308" s="14"/>
      <c r="ET308" s="14"/>
      <c r="EU308" s="14"/>
      <c r="EV308" s="14"/>
      <c r="EW308" s="14"/>
      <c r="EX308" s="57"/>
      <c r="EY308" s="14"/>
      <c r="EZ308" s="14"/>
      <c r="FA308" s="14"/>
      <c r="FB308" s="14"/>
      <c r="FC308" s="14"/>
      <c r="FD308" s="14"/>
      <c r="FE308" s="14"/>
      <c r="FF308" s="57"/>
      <c r="FG308" s="14"/>
      <c r="FH308" s="14"/>
      <c r="FI308" s="14"/>
      <c r="FJ308" s="14"/>
      <c r="FK308" s="14"/>
      <c r="FL308" s="14"/>
      <c r="FM308" s="14"/>
      <c r="FN308" s="57"/>
      <c r="FO308" s="14"/>
      <c r="FP308" s="14"/>
      <c r="FQ308" s="14"/>
      <c r="FR308" s="14"/>
      <c r="FS308" s="14"/>
      <c r="FT308" s="14"/>
      <c r="FU308" s="14"/>
      <c r="FV308" s="57"/>
      <c r="FW308" s="14"/>
      <c r="FX308" s="14"/>
      <c r="FY308" s="14"/>
      <c r="FZ308" s="14"/>
      <c r="GA308" s="14"/>
      <c r="GB308" s="14"/>
      <c r="GC308" s="14"/>
      <c r="GD308" s="57"/>
      <c r="GE308" s="14"/>
      <c r="GF308" s="14"/>
      <c r="GG308" s="14"/>
      <c r="GH308" s="14"/>
      <c r="GI308" s="14"/>
      <c r="GJ308" s="14"/>
      <c r="GK308" s="14"/>
      <c r="GL308" s="57"/>
      <c r="GM308" s="14"/>
      <c r="GN308" s="14"/>
      <c r="GO308" s="14"/>
      <c r="GP308" s="14"/>
      <c r="GQ308" s="14"/>
      <c r="GR308" s="14"/>
      <c r="GS308" s="14"/>
      <c r="GT308" s="57"/>
      <c r="GU308" s="14"/>
      <c r="GV308" s="14"/>
      <c r="GW308" s="14"/>
      <c r="GX308" s="14"/>
      <c r="GY308" s="14"/>
      <c r="GZ308" s="14"/>
      <c r="HA308" s="14"/>
      <c r="HB308" s="57"/>
      <c r="HC308" s="14"/>
      <c r="HD308" s="14"/>
      <c r="HE308" s="14"/>
      <c r="HF308" s="14"/>
      <c r="HG308" s="14"/>
      <c r="HH308" s="14"/>
      <c r="HI308" s="14"/>
      <c r="HJ308" s="57"/>
      <c r="HK308" s="14"/>
      <c r="HL308" s="14"/>
      <c r="HM308" s="14"/>
      <c r="HN308" s="14"/>
      <c r="HO308" s="14"/>
      <c r="HP308" s="14"/>
      <c r="HQ308" s="14"/>
      <c r="HR308" s="57"/>
      <c r="HS308" s="14"/>
      <c r="HT308" s="14"/>
      <c r="HU308" s="14"/>
      <c r="HV308" s="14"/>
      <c r="HW308" s="14"/>
      <c r="HX308" s="14"/>
      <c r="HY308" s="14"/>
      <c r="HZ308" s="57"/>
      <c r="IA308" s="14"/>
      <c r="IB308" s="14"/>
      <c r="IC308" s="14"/>
      <c r="ID308" s="14"/>
      <c r="IE308" s="14"/>
      <c r="IF308" s="14"/>
      <c r="IG308" s="14"/>
      <c r="IH308" s="57"/>
      <c r="II308" s="14"/>
      <c r="IJ308" s="14"/>
      <c r="IK308" s="14"/>
      <c r="IL308" s="14"/>
      <c r="IM308" s="14"/>
      <c r="IN308" s="14"/>
      <c r="IO308" s="14"/>
      <c r="IP308" s="57"/>
      <c r="IQ308" s="14"/>
      <c r="IR308" s="14"/>
      <c r="IS308" s="14"/>
      <c r="IT308" s="14"/>
      <c r="IU308" s="14"/>
    </row>
    <row r="309" spans="1:255" x14ac:dyDescent="0.2">
      <c r="A309" s="83"/>
      <c r="B309" s="1" t="s">
        <v>256</v>
      </c>
      <c r="C309" s="2" t="s">
        <v>141</v>
      </c>
      <c r="D309" s="2" t="s">
        <v>140</v>
      </c>
      <c r="E309" s="2" t="s">
        <v>140</v>
      </c>
      <c r="F309" s="2" t="s">
        <v>140</v>
      </c>
      <c r="G309" s="54" t="s">
        <v>140</v>
      </c>
      <c r="H309" s="6" t="s">
        <v>154</v>
      </c>
      <c r="I309" s="2" t="s">
        <v>46</v>
      </c>
      <c r="J309" s="2">
        <v>540</v>
      </c>
      <c r="K309" s="2" t="s">
        <v>140</v>
      </c>
      <c r="L309" s="2" t="s">
        <v>140</v>
      </c>
      <c r="M309" s="13">
        <v>0</v>
      </c>
      <c r="N309" s="13">
        <v>0</v>
      </c>
      <c r="O309" s="13">
        <v>0</v>
      </c>
      <c r="P309" s="13">
        <v>0</v>
      </c>
      <c r="Q309" s="12">
        <v>0</v>
      </c>
      <c r="R309" s="12">
        <v>570</v>
      </c>
      <c r="S309" s="12">
        <v>570</v>
      </c>
      <c r="T309" s="12">
        <v>540</v>
      </c>
      <c r="U309" s="8">
        <f>SUM(R309:T309)</f>
        <v>1680</v>
      </c>
      <c r="V309" s="6"/>
      <c r="W309" s="6"/>
      <c r="X309" s="6"/>
      <c r="Y309" s="6"/>
      <c r="Z309" s="55"/>
      <c r="AA309" s="6"/>
      <c r="AB309" s="6"/>
      <c r="AC309" s="6"/>
      <c r="AD309" s="6"/>
      <c r="AE309" s="6"/>
      <c r="AF309" s="6"/>
      <c r="AG309" s="6"/>
      <c r="AH309" s="55"/>
      <c r="AI309" s="6"/>
      <c r="AJ309" s="6"/>
      <c r="AK309" s="6"/>
      <c r="AL309" s="6"/>
      <c r="AM309" s="6"/>
      <c r="AN309" s="6"/>
      <c r="AO309" s="6"/>
      <c r="AP309" s="55"/>
      <c r="AQ309" s="6"/>
      <c r="AR309" s="6"/>
      <c r="AS309" s="6"/>
      <c r="AT309" s="6"/>
      <c r="AU309" s="6"/>
      <c r="AV309" s="6"/>
      <c r="AW309" s="6"/>
      <c r="AX309" s="55"/>
      <c r="AY309" s="6"/>
      <c r="AZ309" s="6"/>
      <c r="BA309" s="6"/>
      <c r="BB309" s="6"/>
      <c r="BC309" s="6"/>
      <c r="BD309" s="6"/>
      <c r="BE309" s="6"/>
      <c r="BF309" s="55"/>
      <c r="BG309" s="6"/>
      <c r="BH309" s="6"/>
      <c r="BI309" s="6"/>
      <c r="BJ309" s="6"/>
      <c r="BK309" s="6"/>
      <c r="BL309" s="6"/>
      <c r="BM309" s="6"/>
      <c r="BN309" s="55"/>
      <c r="BO309" s="6"/>
      <c r="BP309" s="6"/>
      <c r="BQ309" s="6"/>
      <c r="BR309" s="6"/>
      <c r="BS309" s="6"/>
      <c r="BT309" s="6"/>
      <c r="BU309" s="6"/>
      <c r="BV309" s="55"/>
      <c r="BW309" s="6"/>
      <c r="BX309" s="6"/>
      <c r="BY309" s="6"/>
      <c r="BZ309" s="6"/>
      <c r="CA309" s="6"/>
      <c r="CB309" s="6"/>
      <c r="CC309" s="6"/>
      <c r="CD309" s="55"/>
      <c r="CE309" s="6"/>
      <c r="CF309" s="6"/>
      <c r="CG309" s="6"/>
      <c r="CH309" s="6"/>
      <c r="CI309" s="6"/>
      <c r="CJ309" s="6"/>
      <c r="CK309" s="6"/>
      <c r="CL309" s="55"/>
      <c r="CM309" s="6"/>
      <c r="CN309" s="6"/>
      <c r="CO309" s="6"/>
      <c r="CP309" s="6"/>
      <c r="CQ309" s="6"/>
      <c r="CR309" s="6"/>
      <c r="CS309" s="6"/>
      <c r="CT309" s="55"/>
      <c r="CU309" s="6"/>
      <c r="CV309" s="6"/>
      <c r="CW309" s="6"/>
      <c r="CX309" s="6"/>
      <c r="CY309" s="6"/>
      <c r="CZ309" s="6"/>
      <c r="DA309" s="6"/>
      <c r="DB309" s="55"/>
      <c r="DC309" s="6"/>
      <c r="DD309" s="6"/>
      <c r="DE309" s="6"/>
      <c r="DF309" s="6"/>
      <c r="DG309" s="6"/>
      <c r="DH309" s="6"/>
      <c r="DI309" s="6"/>
      <c r="DJ309" s="55"/>
      <c r="DK309" s="6"/>
      <c r="DL309" s="6"/>
      <c r="DM309" s="6"/>
      <c r="DN309" s="6"/>
      <c r="DO309" s="6"/>
      <c r="DP309" s="6"/>
      <c r="DQ309" s="6"/>
      <c r="DR309" s="55"/>
      <c r="DS309" s="6"/>
      <c r="DT309" s="6"/>
      <c r="DU309" s="6"/>
      <c r="DV309" s="6"/>
      <c r="DW309" s="6"/>
      <c r="DX309" s="6"/>
      <c r="DY309" s="6"/>
      <c r="DZ309" s="55"/>
      <c r="EA309" s="6"/>
      <c r="EB309" s="6"/>
      <c r="EC309" s="6"/>
      <c r="ED309" s="6"/>
      <c r="EE309" s="6"/>
      <c r="EF309" s="6"/>
      <c r="EG309" s="6"/>
      <c r="EH309" s="55"/>
      <c r="EI309" s="6"/>
      <c r="EJ309" s="6"/>
      <c r="EK309" s="6"/>
      <c r="EL309" s="6"/>
      <c r="EM309" s="6"/>
      <c r="EN309" s="6"/>
      <c r="EO309" s="6"/>
      <c r="EP309" s="55"/>
      <c r="EQ309" s="6"/>
      <c r="ER309" s="6"/>
      <c r="ES309" s="6"/>
      <c r="ET309" s="6"/>
      <c r="EU309" s="6"/>
      <c r="EV309" s="6"/>
      <c r="EW309" s="6"/>
      <c r="EX309" s="55"/>
      <c r="EY309" s="6"/>
      <c r="EZ309" s="6"/>
      <c r="FA309" s="6"/>
      <c r="FB309" s="6"/>
      <c r="FC309" s="6"/>
      <c r="FD309" s="6"/>
      <c r="FE309" s="6"/>
      <c r="FF309" s="55"/>
      <c r="FG309" s="6"/>
      <c r="FH309" s="6"/>
      <c r="FI309" s="6"/>
      <c r="FJ309" s="6"/>
      <c r="FK309" s="6"/>
      <c r="FL309" s="6"/>
      <c r="FM309" s="6"/>
      <c r="FN309" s="55"/>
      <c r="FO309" s="6"/>
      <c r="FP309" s="6"/>
      <c r="FQ309" s="6"/>
      <c r="FR309" s="6"/>
      <c r="FS309" s="6"/>
      <c r="FT309" s="6"/>
      <c r="FU309" s="6"/>
      <c r="FV309" s="55"/>
      <c r="FW309" s="6"/>
      <c r="FX309" s="6"/>
      <c r="FY309" s="6"/>
      <c r="FZ309" s="6"/>
      <c r="GA309" s="6"/>
      <c r="GB309" s="6"/>
      <c r="GC309" s="6"/>
      <c r="GD309" s="55"/>
      <c r="GE309" s="6"/>
      <c r="GF309" s="6"/>
      <c r="GG309" s="6"/>
      <c r="GH309" s="6"/>
      <c r="GI309" s="6"/>
      <c r="GJ309" s="6"/>
      <c r="GK309" s="6"/>
      <c r="GL309" s="55"/>
      <c r="GM309" s="6"/>
      <c r="GN309" s="6"/>
      <c r="GO309" s="6"/>
      <c r="GP309" s="6"/>
      <c r="GQ309" s="6"/>
      <c r="GR309" s="6"/>
      <c r="GS309" s="6"/>
      <c r="GT309" s="55"/>
      <c r="GU309" s="6"/>
      <c r="GV309" s="6"/>
      <c r="GW309" s="6"/>
      <c r="GX309" s="6"/>
      <c r="GY309" s="6"/>
      <c r="GZ309" s="6"/>
      <c r="HA309" s="6"/>
      <c r="HB309" s="55"/>
      <c r="HC309" s="6"/>
      <c r="HD309" s="6"/>
      <c r="HE309" s="6"/>
      <c r="HF309" s="6"/>
      <c r="HG309" s="6"/>
      <c r="HH309" s="6"/>
      <c r="HI309" s="6"/>
      <c r="HJ309" s="55"/>
      <c r="HK309" s="6"/>
      <c r="HL309" s="6"/>
      <c r="HM309" s="6"/>
      <c r="HN309" s="6"/>
      <c r="HO309" s="6"/>
      <c r="HP309" s="6"/>
      <c r="HQ309" s="6"/>
      <c r="HR309" s="55"/>
      <c r="HS309" s="6"/>
      <c r="HT309" s="6"/>
      <c r="HU309" s="6"/>
      <c r="HV309" s="6"/>
      <c r="HW309" s="6"/>
      <c r="HX309" s="6"/>
      <c r="HY309" s="6"/>
      <c r="HZ309" s="55"/>
      <c r="IA309" s="6"/>
      <c r="IB309" s="6"/>
      <c r="IC309" s="6"/>
      <c r="ID309" s="6"/>
      <c r="IE309" s="6"/>
      <c r="IF309" s="6"/>
      <c r="IG309" s="6"/>
      <c r="IH309" s="55"/>
      <c r="II309" s="6"/>
      <c r="IJ309" s="6"/>
      <c r="IK309" s="6"/>
      <c r="IL309" s="6"/>
      <c r="IM309" s="6"/>
      <c r="IN309" s="6"/>
      <c r="IO309" s="6"/>
      <c r="IP309" s="55"/>
      <c r="IQ309" s="6"/>
      <c r="IR309" s="6"/>
      <c r="IS309" s="6"/>
      <c r="IT309" s="6"/>
      <c r="IU309" s="6"/>
    </row>
    <row r="310" spans="1:255" s="24" customFormat="1" x14ac:dyDescent="0.2">
      <c r="A310" s="83"/>
      <c r="B310" s="1" t="s">
        <v>256</v>
      </c>
      <c r="C310" s="2" t="s">
        <v>141</v>
      </c>
      <c r="D310" s="2" t="s">
        <v>140</v>
      </c>
      <c r="E310" s="2" t="s">
        <v>140</v>
      </c>
      <c r="F310" s="2" t="s">
        <v>140</v>
      </c>
      <c r="G310" s="54" t="s">
        <v>140</v>
      </c>
      <c r="H310" s="6" t="s">
        <v>165</v>
      </c>
      <c r="I310" s="2" t="s">
        <v>47</v>
      </c>
      <c r="J310" s="2">
        <v>464</v>
      </c>
      <c r="K310" s="2" t="s">
        <v>140</v>
      </c>
      <c r="L310" s="2" t="s">
        <v>140</v>
      </c>
      <c r="M310" s="13">
        <v>0</v>
      </c>
      <c r="N310" s="13">
        <v>0</v>
      </c>
      <c r="O310" s="13">
        <v>0</v>
      </c>
      <c r="P310" s="13">
        <v>0</v>
      </c>
      <c r="Q310" s="12">
        <v>0</v>
      </c>
      <c r="R310" s="12">
        <v>30</v>
      </c>
      <c r="S310" s="12">
        <v>30</v>
      </c>
      <c r="T310" s="12">
        <v>60</v>
      </c>
      <c r="U310" s="8">
        <f>SUM(R310:T310)</f>
        <v>120</v>
      </c>
      <c r="V310" s="14"/>
      <c r="W310" s="14"/>
      <c r="X310" s="14"/>
      <c r="Y310" s="14"/>
      <c r="Z310" s="57"/>
      <c r="AA310" s="14"/>
      <c r="AB310" s="14"/>
      <c r="AC310" s="14"/>
      <c r="AD310" s="14"/>
      <c r="AE310" s="14"/>
      <c r="AF310" s="14"/>
      <c r="AG310" s="14"/>
      <c r="AH310" s="57"/>
      <c r="AI310" s="14"/>
      <c r="AJ310" s="14"/>
      <c r="AK310" s="14"/>
      <c r="AL310" s="14"/>
      <c r="AM310" s="14"/>
      <c r="AN310" s="14"/>
      <c r="AO310" s="14"/>
      <c r="AP310" s="57"/>
      <c r="AQ310" s="14"/>
      <c r="AR310" s="14"/>
      <c r="AS310" s="14"/>
      <c r="AT310" s="14"/>
      <c r="AU310" s="14"/>
      <c r="AV310" s="14"/>
      <c r="AW310" s="14"/>
      <c r="AX310" s="57"/>
      <c r="AY310" s="14"/>
      <c r="AZ310" s="14"/>
      <c r="BA310" s="14"/>
      <c r="BB310" s="14"/>
      <c r="BC310" s="14"/>
      <c r="BD310" s="14"/>
      <c r="BE310" s="14"/>
      <c r="BF310" s="57"/>
      <c r="BG310" s="14"/>
      <c r="BH310" s="14"/>
      <c r="BI310" s="14"/>
      <c r="BJ310" s="14"/>
      <c r="BK310" s="14"/>
      <c r="BL310" s="14"/>
      <c r="BM310" s="14"/>
      <c r="BN310" s="57"/>
      <c r="BO310" s="14"/>
      <c r="BP310" s="14"/>
      <c r="BQ310" s="14"/>
      <c r="BR310" s="14"/>
      <c r="BS310" s="14"/>
      <c r="BT310" s="14"/>
      <c r="BU310" s="14"/>
      <c r="BV310" s="57"/>
      <c r="BW310" s="14"/>
      <c r="BX310" s="14"/>
      <c r="BY310" s="14"/>
      <c r="BZ310" s="14"/>
      <c r="CA310" s="14"/>
      <c r="CB310" s="14"/>
      <c r="CC310" s="14"/>
      <c r="CD310" s="57"/>
      <c r="CE310" s="14"/>
      <c r="CF310" s="14"/>
      <c r="CG310" s="14"/>
      <c r="CH310" s="14"/>
      <c r="CI310" s="14"/>
      <c r="CJ310" s="14"/>
      <c r="CK310" s="14"/>
      <c r="CL310" s="57"/>
      <c r="CM310" s="14"/>
      <c r="CN310" s="14"/>
      <c r="CO310" s="14"/>
      <c r="CP310" s="14"/>
      <c r="CQ310" s="14"/>
      <c r="CR310" s="14"/>
      <c r="CS310" s="14"/>
      <c r="CT310" s="57"/>
      <c r="CU310" s="14"/>
      <c r="CV310" s="14"/>
      <c r="CW310" s="14"/>
      <c r="CX310" s="14"/>
      <c r="CY310" s="14"/>
      <c r="CZ310" s="14"/>
      <c r="DA310" s="14"/>
      <c r="DB310" s="57"/>
      <c r="DC310" s="14"/>
      <c r="DD310" s="14"/>
      <c r="DE310" s="14"/>
      <c r="DF310" s="14"/>
      <c r="DG310" s="14"/>
      <c r="DH310" s="14"/>
      <c r="DI310" s="14"/>
      <c r="DJ310" s="57"/>
      <c r="DK310" s="14"/>
      <c r="DL310" s="14"/>
      <c r="DM310" s="14"/>
      <c r="DN310" s="14"/>
      <c r="DO310" s="14"/>
      <c r="DP310" s="14"/>
      <c r="DQ310" s="14"/>
      <c r="DR310" s="57"/>
      <c r="DS310" s="14"/>
      <c r="DT310" s="14"/>
      <c r="DU310" s="14"/>
      <c r="DV310" s="14"/>
      <c r="DW310" s="14"/>
      <c r="DX310" s="14"/>
      <c r="DY310" s="14"/>
      <c r="DZ310" s="57"/>
      <c r="EA310" s="14"/>
      <c r="EB310" s="14"/>
      <c r="EC310" s="14"/>
      <c r="ED310" s="14"/>
      <c r="EE310" s="14"/>
      <c r="EF310" s="14"/>
      <c r="EG310" s="14"/>
      <c r="EH310" s="57"/>
      <c r="EI310" s="14"/>
      <c r="EJ310" s="14"/>
      <c r="EK310" s="14"/>
      <c r="EL310" s="14"/>
      <c r="EM310" s="14"/>
      <c r="EN310" s="14"/>
      <c r="EO310" s="14"/>
      <c r="EP310" s="57"/>
      <c r="EQ310" s="14"/>
      <c r="ER310" s="14"/>
      <c r="ES310" s="14"/>
      <c r="ET310" s="14"/>
      <c r="EU310" s="14"/>
      <c r="EV310" s="14"/>
      <c r="EW310" s="14"/>
      <c r="EX310" s="57"/>
      <c r="EY310" s="14"/>
      <c r="EZ310" s="14"/>
      <c r="FA310" s="14"/>
      <c r="FB310" s="14"/>
      <c r="FC310" s="14"/>
      <c r="FD310" s="14"/>
      <c r="FE310" s="14"/>
      <c r="FF310" s="57"/>
      <c r="FG310" s="14"/>
      <c r="FH310" s="14"/>
      <c r="FI310" s="14"/>
      <c r="FJ310" s="14"/>
      <c r="FK310" s="14"/>
      <c r="FL310" s="14"/>
      <c r="FM310" s="14"/>
      <c r="FN310" s="57"/>
      <c r="FO310" s="14"/>
      <c r="FP310" s="14"/>
      <c r="FQ310" s="14"/>
      <c r="FR310" s="14"/>
      <c r="FS310" s="14"/>
      <c r="FT310" s="14"/>
      <c r="FU310" s="14"/>
      <c r="FV310" s="57"/>
      <c r="FW310" s="14"/>
      <c r="FX310" s="14"/>
      <c r="FY310" s="14"/>
      <c r="FZ310" s="14"/>
      <c r="GA310" s="14"/>
      <c r="GB310" s="14"/>
      <c r="GC310" s="14"/>
      <c r="GD310" s="57"/>
      <c r="GE310" s="14"/>
      <c r="GF310" s="14"/>
      <c r="GG310" s="14"/>
      <c r="GH310" s="14"/>
      <c r="GI310" s="14"/>
      <c r="GJ310" s="14"/>
      <c r="GK310" s="14"/>
      <c r="GL310" s="57"/>
      <c r="GM310" s="14"/>
      <c r="GN310" s="14"/>
      <c r="GO310" s="14"/>
      <c r="GP310" s="14"/>
      <c r="GQ310" s="14"/>
      <c r="GR310" s="14"/>
      <c r="GS310" s="14"/>
      <c r="GT310" s="57"/>
      <c r="GU310" s="14"/>
      <c r="GV310" s="14"/>
      <c r="GW310" s="14"/>
      <c r="GX310" s="14"/>
      <c r="GY310" s="14"/>
      <c r="GZ310" s="14"/>
      <c r="HA310" s="14"/>
      <c r="HB310" s="57"/>
      <c r="HC310" s="14"/>
      <c r="HD310" s="14"/>
      <c r="HE310" s="14"/>
      <c r="HF310" s="14"/>
      <c r="HG310" s="14"/>
      <c r="HH310" s="14"/>
      <c r="HI310" s="14"/>
      <c r="HJ310" s="57"/>
      <c r="HK310" s="14"/>
      <c r="HL310" s="14"/>
      <c r="HM310" s="14"/>
      <c r="HN310" s="14"/>
      <c r="HO310" s="14"/>
      <c r="HP310" s="14"/>
      <c r="HQ310" s="14"/>
      <c r="HR310" s="57"/>
      <c r="HS310" s="14"/>
      <c r="HT310" s="14"/>
      <c r="HU310" s="14"/>
      <c r="HV310" s="14"/>
      <c r="HW310" s="14"/>
      <c r="HX310" s="14"/>
      <c r="HY310" s="14"/>
      <c r="HZ310" s="57"/>
      <c r="IA310" s="14"/>
      <c r="IB310" s="14"/>
      <c r="IC310" s="14"/>
      <c r="ID310" s="14"/>
      <c r="IE310" s="14"/>
      <c r="IF310" s="14"/>
      <c r="IG310" s="14"/>
      <c r="IH310" s="57"/>
      <c r="II310" s="14"/>
      <c r="IJ310" s="14"/>
      <c r="IK310" s="14"/>
      <c r="IL310" s="14"/>
      <c r="IM310" s="14"/>
      <c r="IN310" s="14"/>
      <c r="IO310" s="14"/>
      <c r="IP310" s="57"/>
      <c r="IQ310" s="14"/>
      <c r="IR310" s="14"/>
      <c r="IS310" s="14"/>
      <c r="IT310" s="14"/>
      <c r="IU310" s="14"/>
    </row>
    <row r="311" spans="1:255" ht="25.5" x14ac:dyDescent="0.2">
      <c r="A311" s="6" t="s">
        <v>34</v>
      </c>
      <c r="B311" s="55" t="s">
        <v>472</v>
      </c>
      <c r="C311" s="6" t="s">
        <v>246</v>
      </c>
      <c r="D311" s="54" t="s">
        <v>140</v>
      </c>
      <c r="E311" s="81" t="s">
        <v>180</v>
      </c>
      <c r="F311" s="6" t="s">
        <v>140</v>
      </c>
      <c r="G311" s="6" t="s">
        <v>140</v>
      </c>
      <c r="H311" s="6" t="s">
        <v>140</v>
      </c>
      <c r="I311" s="6" t="s">
        <v>140</v>
      </c>
      <c r="J311" s="6" t="s">
        <v>140</v>
      </c>
      <c r="K311" s="6" t="s">
        <v>140</v>
      </c>
      <c r="L311" s="6" t="s">
        <v>140</v>
      </c>
      <c r="M311" s="8" t="s">
        <v>140</v>
      </c>
      <c r="N311" s="8" t="s">
        <v>140</v>
      </c>
      <c r="O311" s="8" t="s">
        <v>140</v>
      </c>
      <c r="P311" s="8" t="s">
        <v>140</v>
      </c>
      <c r="Q311" s="8" t="s">
        <v>140</v>
      </c>
      <c r="R311" s="4">
        <v>500</v>
      </c>
      <c r="S311" s="4">
        <v>1000</v>
      </c>
      <c r="T311" s="4">
        <v>1500</v>
      </c>
      <c r="U311" s="3" t="s">
        <v>140</v>
      </c>
      <c r="V311" s="6"/>
      <c r="W311" s="6"/>
      <c r="X311" s="6"/>
      <c r="Y311" s="6"/>
      <c r="Z311" s="55"/>
      <c r="AA311" s="6"/>
      <c r="AB311" s="6"/>
      <c r="AC311" s="6"/>
      <c r="AD311" s="6"/>
      <c r="AE311" s="6"/>
      <c r="AF311" s="6"/>
      <c r="AG311" s="6"/>
      <c r="AH311" s="55"/>
      <c r="AI311" s="6"/>
      <c r="AJ311" s="6"/>
      <c r="AK311" s="6"/>
      <c r="AL311" s="6"/>
      <c r="AM311" s="6"/>
      <c r="AN311" s="6"/>
      <c r="AO311" s="6"/>
      <c r="AP311" s="55"/>
      <c r="AQ311" s="6"/>
      <c r="AR311" s="6"/>
      <c r="AS311" s="6"/>
      <c r="AT311" s="6"/>
      <c r="AU311" s="6"/>
      <c r="AV311" s="6"/>
      <c r="AW311" s="6"/>
      <c r="AX311" s="55"/>
      <c r="AY311" s="6"/>
      <c r="AZ311" s="6"/>
      <c r="BA311" s="6"/>
      <c r="BB311" s="6"/>
      <c r="BC311" s="6"/>
      <c r="BD311" s="6"/>
      <c r="BE311" s="6"/>
      <c r="BF311" s="55"/>
      <c r="BG311" s="6"/>
      <c r="BH311" s="6"/>
      <c r="BI311" s="6"/>
      <c r="BJ311" s="6"/>
      <c r="BK311" s="6"/>
      <c r="BL311" s="6"/>
      <c r="BM311" s="6"/>
      <c r="BN311" s="55"/>
      <c r="BO311" s="6"/>
      <c r="BP311" s="6"/>
      <c r="BQ311" s="6"/>
      <c r="BR311" s="6"/>
      <c r="BS311" s="6"/>
      <c r="BT311" s="6"/>
      <c r="BU311" s="6"/>
      <c r="BV311" s="55"/>
      <c r="BW311" s="6"/>
      <c r="BX311" s="6"/>
      <c r="BY311" s="6"/>
      <c r="BZ311" s="6"/>
      <c r="CA311" s="6"/>
      <c r="CB311" s="6"/>
      <c r="CC311" s="6"/>
      <c r="CD311" s="55"/>
      <c r="CE311" s="6"/>
      <c r="CF311" s="6"/>
      <c r="CG311" s="6"/>
      <c r="CH311" s="6"/>
      <c r="CI311" s="6"/>
      <c r="CJ311" s="6"/>
      <c r="CK311" s="6"/>
      <c r="CL311" s="55"/>
      <c r="CM311" s="6"/>
      <c r="CN311" s="6"/>
      <c r="CO311" s="6"/>
      <c r="CP311" s="6"/>
      <c r="CQ311" s="6"/>
      <c r="CR311" s="6"/>
      <c r="CS311" s="6"/>
      <c r="CT311" s="55"/>
      <c r="CU311" s="6"/>
      <c r="CV311" s="6"/>
      <c r="CW311" s="6"/>
      <c r="CX311" s="6"/>
      <c r="CY311" s="6"/>
      <c r="CZ311" s="6"/>
      <c r="DA311" s="6"/>
      <c r="DB311" s="55"/>
      <c r="DC311" s="6"/>
      <c r="DD311" s="6"/>
      <c r="DE311" s="6"/>
      <c r="DF311" s="6"/>
      <c r="DG311" s="6"/>
      <c r="DH311" s="6"/>
      <c r="DI311" s="6"/>
      <c r="DJ311" s="55"/>
      <c r="DK311" s="6"/>
      <c r="DL311" s="6"/>
      <c r="DM311" s="6"/>
      <c r="DN311" s="6"/>
      <c r="DO311" s="6"/>
      <c r="DP311" s="6"/>
      <c r="DQ311" s="6"/>
      <c r="DR311" s="55"/>
      <c r="DS311" s="6"/>
      <c r="DT311" s="6"/>
      <c r="DU311" s="6"/>
      <c r="DV311" s="6"/>
      <c r="DW311" s="6"/>
      <c r="DX311" s="6"/>
      <c r="DY311" s="6"/>
      <c r="DZ311" s="55"/>
      <c r="EA311" s="6"/>
      <c r="EB311" s="6"/>
      <c r="EC311" s="6"/>
      <c r="ED311" s="6"/>
      <c r="EE311" s="6"/>
      <c r="EF311" s="6"/>
      <c r="EG311" s="6"/>
      <c r="EH311" s="55"/>
      <c r="EI311" s="6"/>
      <c r="EJ311" s="6"/>
      <c r="EK311" s="6"/>
      <c r="EL311" s="6"/>
      <c r="EM311" s="6"/>
      <c r="EN311" s="6"/>
      <c r="EO311" s="6"/>
      <c r="EP311" s="55"/>
      <c r="EQ311" s="6"/>
      <c r="ER311" s="6"/>
      <c r="ES311" s="6"/>
      <c r="ET311" s="6"/>
      <c r="EU311" s="6"/>
      <c r="EV311" s="6"/>
      <c r="EW311" s="6"/>
      <c r="EX311" s="55"/>
      <c r="EY311" s="6"/>
      <c r="EZ311" s="6"/>
      <c r="FA311" s="6"/>
      <c r="FB311" s="6"/>
      <c r="FC311" s="6"/>
      <c r="FD311" s="6"/>
      <c r="FE311" s="6"/>
      <c r="FF311" s="55"/>
      <c r="FG311" s="6"/>
      <c r="FH311" s="6"/>
      <c r="FI311" s="6"/>
      <c r="FJ311" s="6"/>
      <c r="FK311" s="6"/>
      <c r="FL311" s="6"/>
      <c r="FM311" s="6"/>
      <c r="FN311" s="55"/>
      <c r="FO311" s="6"/>
      <c r="FP311" s="6"/>
      <c r="FQ311" s="6"/>
      <c r="FR311" s="6"/>
      <c r="FS311" s="6"/>
      <c r="FT311" s="6"/>
      <c r="FU311" s="6"/>
      <c r="FV311" s="55"/>
      <c r="FW311" s="6"/>
      <c r="FX311" s="6"/>
      <c r="FY311" s="6"/>
      <c r="FZ311" s="6"/>
      <c r="GA311" s="6"/>
      <c r="GB311" s="6"/>
      <c r="GC311" s="6"/>
      <c r="GD311" s="55"/>
      <c r="GE311" s="6"/>
      <c r="GF311" s="6"/>
      <c r="GG311" s="6"/>
      <c r="GH311" s="6"/>
      <c r="GI311" s="6"/>
      <c r="GJ311" s="6"/>
      <c r="GK311" s="6"/>
      <c r="GL311" s="55"/>
      <c r="GM311" s="6"/>
      <c r="GN311" s="6"/>
      <c r="GO311" s="6"/>
      <c r="GP311" s="6"/>
      <c r="GQ311" s="6"/>
      <c r="GR311" s="6"/>
      <c r="GS311" s="6"/>
      <c r="GT311" s="55"/>
      <c r="GU311" s="6"/>
      <c r="GV311" s="6"/>
      <c r="GW311" s="6"/>
      <c r="GX311" s="6"/>
      <c r="GY311" s="6"/>
      <c r="GZ311" s="6"/>
      <c r="HA311" s="6"/>
      <c r="HB311" s="55"/>
      <c r="HC311" s="6"/>
      <c r="HD311" s="6"/>
      <c r="HE311" s="6"/>
      <c r="HF311" s="6"/>
      <c r="HG311" s="6"/>
      <c r="HH311" s="6"/>
      <c r="HI311" s="6"/>
      <c r="HJ311" s="55"/>
      <c r="HK311" s="6"/>
      <c r="HL311" s="6"/>
      <c r="HM311" s="6"/>
      <c r="HN311" s="6"/>
      <c r="HO311" s="6"/>
      <c r="HP311" s="6"/>
      <c r="HQ311" s="6"/>
      <c r="HR311" s="55"/>
      <c r="HS311" s="6"/>
      <c r="HT311" s="6"/>
      <c r="HU311" s="6"/>
      <c r="HV311" s="6"/>
      <c r="HW311" s="6"/>
      <c r="HX311" s="6"/>
      <c r="HY311" s="6"/>
      <c r="HZ311" s="55"/>
      <c r="IA311" s="6"/>
      <c r="IB311" s="6"/>
      <c r="IC311" s="6"/>
      <c r="ID311" s="6"/>
      <c r="IE311" s="6"/>
      <c r="IF311" s="6"/>
      <c r="IG311" s="6"/>
      <c r="IH311" s="55"/>
      <c r="II311" s="6"/>
      <c r="IJ311" s="6"/>
      <c r="IK311" s="6"/>
      <c r="IL311" s="6"/>
      <c r="IM311" s="6"/>
      <c r="IN311" s="6"/>
      <c r="IO311" s="6"/>
      <c r="IP311" s="55"/>
      <c r="IQ311" s="6"/>
      <c r="IR311" s="6"/>
      <c r="IS311" s="6"/>
      <c r="IT311" s="6"/>
      <c r="IU311" s="6"/>
    </row>
    <row r="312" spans="1:255" ht="48" x14ac:dyDescent="0.2">
      <c r="A312" s="83" t="s">
        <v>65</v>
      </c>
      <c r="B312" s="1" t="s">
        <v>57</v>
      </c>
      <c r="C312" s="2" t="s">
        <v>140</v>
      </c>
      <c r="D312" s="2" t="s">
        <v>140</v>
      </c>
      <c r="E312" s="2" t="s">
        <v>140</v>
      </c>
      <c r="F312" s="4" t="s">
        <v>319</v>
      </c>
      <c r="G312" s="40" t="s">
        <v>156</v>
      </c>
      <c r="H312" s="2" t="s">
        <v>140</v>
      </c>
      <c r="I312" s="2" t="s">
        <v>140</v>
      </c>
      <c r="J312" s="2" t="s">
        <v>140</v>
      </c>
      <c r="K312" s="2" t="s">
        <v>140</v>
      </c>
      <c r="L312" s="2" t="s">
        <v>140</v>
      </c>
      <c r="M312" s="2" t="s">
        <v>140</v>
      </c>
      <c r="N312" s="2" t="s">
        <v>140</v>
      </c>
      <c r="O312" s="2" t="s">
        <v>140</v>
      </c>
      <c r="P312" s="2" t="s">
        <v>140</v>
      </c>
      <c r="Q312" s="2" t="s">
        <v>140</v>
      </c>
      <c r="R312" s="2" t="s">
        <v>140</v>
      </c>
      <c r="S312" s="2" t="s">
        <v>140</v>
      </c>
      <c r="T312" s="2" t="s">
        <v>140</v>
      </c>
      <c r="U312" s="3" t="s">
        <v>140</v>
      </c>
    </row>
    <row r="313" spans="1:255" x14ac:dyDescent="0.2">
      <c r="A313" s="83"/>
      <c r="B313" s="1" t="s">
        <v>255</v>
      </c>
      <c r="C313" s="2"/>
      <c r="D313" s="2"/>
      <c r="E313" s="2"/>
      <c r="F313" s="21"/>
      <c r="G313" s="22"/>
      <c r="H313" s="2"/>
      <c r="I313" s="2"/>
      <c r="J313" s="2" t="s">
        <v>505</v>
      </c>
      <c r="K313" s="2"/>
      <c r="L313" s="2"/>
      <c r="M313" s="2"/>
      <c r="N313" s="2"/>
      <c r="O313" s="2"/>
      <c r="P313" s="2"/>
      <c r="Q313" s="2"/>
      <c r="R313" s="3">
        <f>R317+R318+R319+R320+R321+R322+R315+R316</f>
        <v>89167.1</v>
      </c>
      <c r="S313" s="3">
        <f>S317+S318+S319+S320+S321+S322+S315+S316</f>
        <v>0</v>
      </c>
      <c r="T313" s="3">
        <f>T317+T318+T319+T320+T321+T322+T315+T316</f>
        <v>0</v>
      </c>
      <c r="U313" s="8">
        <f>SUM(M313:T313)</f>
        <v>89167.1</v>
      </c>
    </row>
    <row r="314" spans="1:255" x14ac:dyDescent="0.2">
      <c r="A314" s="83"/>
      <c r="B314" s="1" t="s">
        <v>145</v>
      </c>
      <c r="C314" s="2"/>
      <c r="D314" s="2"/>
      <c r="E314" s="2"/>
      <c r="F314" s="21"/>
      <c r="G314" s="2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3"/>
    </row>
    <row r="315" spans="1:255" x14ac:dyDescent="0.2">
      <c r="A315" s="83"/>
      <c r="B315" s="1" t="s">
        <v>257</v>
      </c>
      <c r="C315" s="2" t="s">
        <v>178</v>
      </c>
      <c r="D315" s="2" t="s">
        <v>140</v>
      </c>
      <c r="E315" s="2" t="s">
        <v>140</v>
      </c>
      <c r="F315" s="21" t="s">
        <v>140</v>
      </c>
      <c r="G315" s="54" t="s">
        <v>140</v>
      </c>
      <c r="H315" s="6" t="s">
        <v>154</v>
      </c>
      <c r="I315" s="2">
        <v>1840155052</v>
      </c>
      <c r="J315" s="2">
        <v>521</v>
      </c>
      <c r="K315" s="2" t="s">
        <v>140</v>
      </c>
      <c r="L315" s="2" t="s">
        <v>140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8">
        <f t="shared" ref="U315:U322" si="25">SUM(M315:T315)</f>
        <v>0</v>
      </c>
    </row>
    <row r="316" spans="1:255" x14ac:dyDescent="0.2">
      <c r="A316" s="83"/>
      <c r="B316" s="1" t="s">
        <v>256</v>
      </c>
      <c r="C316" s="2" t="s">
        <v>141</v>
      </c>
      <c r="D316" s="2" t="s">
        <v>140</v>
      </c>
      <c r="E316" s="2" t="s">
        <v>140</v>
      </c>
      <c r="F316" s="2" t="s">
        <v>140</v>
      </c>
      <c r="G316" s="54" t="s">
        <v>140</v>
      </c>
      <c r="H316" s="6" t="s">
        <v>154</v>
      </c>
      <c r="I316" s="2" t="s">
        <v>50</v>
      </c>
      <c r="J316" s="2">
        <v>521</v>
      </c>
      <c r="K316" s="2" t="s">
        <v>140</v>
      </c>
      <c r="L316" s="2" t="s">
        <v>140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8">
        <f t="shared" si="25"/>
        <v>0</v>
      </c>
    </row>
    <row r="317" spans="1:255" x14ac:dyDescent="0.2">
      <c r="A317" s="83"/>
      <c r="B317" s="1" t="s">
        <v>257</v>
      </c>
      <c r="C317" s="2" t="s">
        <v>178</v>
      </c>
      <c r="D317" s="2" t="s">
        <v>160</v>
      </c>
      <c r="E317" s="2" t="s">
        <v>160</v>
      </c>
      <c r="F317" s="21" t="s">
        <v>160</v>
      </c>
      <c r="G317" s="54" t="s">
        <v>140</v>
      </c>
      <c r="H317" s="6" t="s">
        <v>165</v>
      </c>
      <c r="I317" s="2">
        <v>1840155052</v>
      </c>
      <c r="J317" s="2">
        <v>622</v>
      </c>
      <c r="K317" s="2" t="s">
        <v>140</v>
      </c>
      <c r="L317" s="2" t="s">
        <v>140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3">
        <v>10919.2</v>
      </c>
      <c r="S317" s="11">
        <v>0</v>
      </c>
      <c r="T317" s="11">
        <v>0</v>
      </c>
      <c r="U317" s="8">
        <f t="shared" si="25"/>
        <v>10919.2</v>
      </c>
    </row>
    <row r="318" spans="1:255" x14ac:dyDescent="0.2">
      <c r="A318" s="83"/>
      <c r="B318" s="1" t="s">
        <v>256</v>
      </c>
      <c r="C318" s="2" t="s">
        <v>178</v>
      </c>
      <c r="D318" s="2" t="s">
        <v>140</v>
      </c>
      <c r="E318" s="2" t="s">
        <v>140</v>
      </c>
      <c r="F318" s="21" t="s">
        <v>140</v>
      </c>
      <c r="G318" s="54" t="s">
        <v>140</v>
      </c>
      <c r="H318" s="6" t="s">
        <v>165</v>
      </c>
      <c r="I318" s="2" t="s">
        <v>50</v>
      </c>
      <c r="J318" s="2">
        <v>622</v>
      </c>
      <c r="K318" s="2" t="s">
        <v>140</v>
      </c>
      <c r="L318" s="2" t="s">
        <v>140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3">
        <v>110.3</v>
      </c>
      <c r="S318" s="11">
        <v>0</v>
      </c>
      <c r="T318" s="11">
        <v>0</v>
      </c>
      <c r="U318" s="8">
        <f t="shared" si="25"/>
        <v>110.3</v>
      </c>
    </row>
    <row r="319" spans="1:255" x14ac:dyDescent="0.2">
      <c r="A319" s="83"/>
      <c r="B319" s="1" t="s">
        <v>257</v>
      </c>
      <c r="C319" s="2" t="s">
        <v>178</v>
      </c>
      <c r="D319" s="2" t="s">
        <v>140</v>
      </c>
      <c r="E319" s="2" t="s">
        <v>140</v>
      </c>
      <c r="F319" s="21" t="s">
        <v>140</v>
      </c>
      <c r="G319" s="54" t="s">
        <v>140</v>
      </c>
      <c r="H319" s="6" t="s">
        <v>165</v>
      </c>
      <c r="I319" s="2">
        <v>1840155052</v>
      </c>
      <c r="J319" s="2">
        <v>612</v>
      </c>
      <c r="K319" s="2" t="s">
        <v>140</v>
      </c>
      <c r="L319" s="2" t="s">
        <v>140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3">
        <v>27302.3</v>
      </c>
      <c r="S319" s="11">
        <v>0</v>
      </c>
      <c r="T319" s="11">
        <v>0</v>
      </c>
      <c r="U319" s="8">
        <f t="shared" si="25"/>
        <v>27302.3</v>
      </c>
    </row>
    <row r="320" spans="1:255" x14ac:dyDescent="0.2">
      <c r="A320" s="83"/>
      <c r="B320" s="1" t="s">
        <v>256</v>
      </c>
      <c r="C320" s="2" t="s">
        <v>141</v>
      </c>
      <c r="D320" s="2" t="s">
        <v>140</v>
      </c>
      <c r="E320" s="2" t="s">
        <v>140</v>
      </c>
      <c r="F320" s="2" t="s">
        <v>140</v>
      </c>
      <c r="G320" s="54" t="s">
        <v>140</v>
      </c>
      <c r="H320" s="6" t="s">
        <v>165</v>
      </c>
      <c r="I320" s="2" t="s">
        <v>50</v>
      </c>
      <c r="J320" s="2">
        <v>612</v>
      </c>
      <c r="K320" s="2" t="s">
        <v>140</v>
      </c>
      <c r="L320" s="2" t="s">
        <v>140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3">
        <v>275.8</v>
      </c>
      <c r="S320" s="11">
        <v>0</v>
      </c>
      <c r="T320" s="11">
        <v>0</v>
      </c>
      <c r="U320" s="8">
        <f t="shared" si="25"/>
        <v>275.8</v>
      </c>
    </row>
    <row r="321" spans="1:255" x14ac:dyDescent="0.2">
      <c r="A321" s="83"/>
      <c r="B321" s="1" t="s">
        <v>257</v>
      </c>
      <c r="C321" s="2" t="s">
        <v>178</v>
      </c>
      <c r="D321" s="2" t="s">
        <v>140</v>
      </c>
      <c r="E321" s="2" t="s">
        <v>140</v>
      </c>
      <c r="F321" s="21" t="s">
        <v>140</v>
      </c>
      <c r="G321" s="54" t="s">
        <v>140</v>
      </c>
      <c r="H321" s="6" t="s">
        <v>154</v>
      </c>
      <c r="I321" s="2">
        <v>1840155053</v>
      </c>
      <c r="J321" s="2">
        <v>540</v>
      </c>
      <c r="K321" s="2" t="s">
        <v>140</v>
      </c>
      <c r="L321" s="2" t="s">
        <v>140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3">
        <v>50053.9</v>
      </c>
      <c r="S321" s="11">
        <v>0</v>
      </c>
      <c r="T321" s="11">
        <v>0</v>
      </c>
      <c r="U321" s="8">
        <f t="shared" si="25"/>
        <v>50053.9</v>
      </c>
    </row>
    <row r="322" spans="1:255" x14ac:dyDescent="0.2">
      <c r="A322" s="83"/>
      <c r="B322" s="1" t="s">
        <v>256</v>
      </c>
      <c r="C322" s="2" t="s">
        <v>141</v>
      </c>
      <c r="D322" s="2" t="s">
        <v>140</v>
      </c>
      <c r="E322" s="2" t="s">
        <v>140</v>
      </c>
      <c r="F322" s="2" t="s">
        <v>140</v>
      </c>
      <c r="G322" s="54" t="s">
        <v>140</v>
      </c>
      <c r="H322" s="6" t="s">
        <v>154</v>
      </c>
      <c r="I322" s="2" t="s">
        <v>104</v>
      </c>
      <c r="J322" s="2">
        <v>540</v>
      </c>
      <c r="K322" s="2" t="s">
        <v>140</v>
      </c>
      <c r="L322" s="2" t="s">
        <v>140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3">
        <v>505.6</v>
      </c>
      <c r="S322" s="11">
        <v>0</v>
      </c>
      <c r="T322" s="11">
        <v>0</v>
      </c>
      <c r="U322" s="8">
        <f t="shared" si="25"/>
        <v>505.6</v>
      </c>
    </row>
    <row r="323" spans="1:255" ht="25.5" x14ac:dyDescent="0.2">
      <c r="A323" s="6" t="s">
        <v>66</v>
      </c>
      <c r="B323" s="55" t="s">
        <v>97</v>
      </c>
      <c r="C323" s="6" t="s">
        <v>157</v>
      </c>
      <c r="D323" s="6" t="s">
        <v>140</v>
      </c>
      <c r="E323" s="81" t="s">
        <v>180</v>
      </c>
      <c r="F323" s="6" t="s">
        <v>140</v>
      </c>
      <c r="G323" s="54" t="s">
        <v>140</v>
      </c>
      <c r="H323" s="6" t="s">
        <v>140</v>
      </c>
      <c r="I323" s="6" t="s">
        <v>140</v>
      </c>
      <c r="J323" s="6" t="s">
        <v>140</v>
      </c>
      <c r="K323" s="6" t="s">
        <v>140</v>
      </c>
      <c r="L323" s="6" t="s">
        <v>140</v>
      </c>
      <c r="M323" s="8" t="s">
        <v>140</v>
      </c>
      <c r="N323" s="8" t="s">
        <v>140</v>
      </c>
      <c r="O323" s="8">
        <v>0</v>
      </c>
      <c r="P323" s="9">
        <v>0</v>
      </c>
      <c r="Q323" s="9">
        <v>0</v>
      </c>
      <c r="R323" s="9">
        <v>9</v>
      </c>
      <c r="S323" s="9">
        <v>0</v>
      </c>
      <c r="T323" s="9">
        <v>0</v>
      </c>
      <c r="U323" s="3">
        <v>9</v>
      </c>
    </row>
    <row r="324" spans="1:255" ht="48" x14ac:dyDescent="0.2">
      <c r="A324" s="88" t="s">
        <v>67</v>
      </c>
      <c r="B324" s="1" t="s">
        <v>58</v>
      </c>
      <c r="C324" s="2" t="s">
        <v>140</v>
      </c>
      <c r="D324" s="2" t="s">
        <v>140</v>
      </c>
      <c r="E324" s="2" t="s">
        <v>140</v>
      </c>
      <c r="F324" s="21" t="s">
        <v>309</v>
      </c>
      <c r="G324" s="40" t="s">
        <v>156</v>
      </c>
      <c r="H324" s="2" t="s">
        <v>140</v>
      </c>
      <c r="I324" s="2" t="s">
        <v>140</v>
      </c>
      <c r="J324" s="2" t="s">
        <v>140</v>
      </c>
      <c r="K324" s="2" t="s">
        <v>140</v>
      </c>
      <c r="L324" s="2" t="s">
        <v>140</v>
      </c>
      <c r="M324" s="2" t="s">
        <v>140</v>
      </c>
      <c r="N324" s="2" t="s">
        <v>140</v>
      </c>
      <c r="O324" s="2" t="s">
        <v>140</v>
      </c>
      <c r="P324" s="2" t="s">
        <v>140</v>
      </c>
      <c r="Q324" s="2" t="s">
        <v>140</v>
      </c>
      <c r="R324" s="2" t="s">
        <v>140</v>
      </c>
      <c r="S324" s="2" t="s">
        <v>140</v>
      </c>
      <c r="T324" s="2" t="s">
        <v>140</v>
      </c>
      <c r="U324" s="3" t="s">
        <v>140</v>
      </c>
      <c r="V324" s="6"/>
      <c r="W324" s="6"/>
      <c r="X324" s="6"/>
      <c r="Y324" s="6"/>
      <c r="Z324" s="55"/>
      <c r="AA324" s="6"/>
      <c r="AB324" s="6"/>
      <c r="AC324" s="6"/>
      <c r="AD324" s="6"/>
      <c r="AE324" s="6"/>
      <c r="AF324" s="6"/>
      <c r="AG324" s="6"/>
      <c r="AH324" s="55"/>
      <c r="AI324" s="6"/>
      <c r="AJ324" s="6"/>
      <c r="AK324" s="6"/>
      <c r="AL324" s="6"/>
      <c r="AM324" s="6"/>
      <c r="AN324" s="6"/>
      <c r="AO324" s="6"/>
      <c r="AP324" s="55"/>
      <c r="AQ324" s="6"/>
      <c r="AR324" s="6"/>
      <c r="AS324" s="6"/>
      <c r="AT324" s="6"/>
      <c r="AU324" s="6"/>
      <c r="AV324" s="6"/>
      <c r="AW324" s="6"/>
      <c r="AX324" s="55"/>
      <c r="AY324" s="6"/>
      <c r="AZ324" s="6"/>
      <c r="BA324" s="6"/>
      <c r="BB324" s="6"/>
      <c r="BC324" s="6"/>
      <c r="BD324" s="6"/>
      <c r="BE324" s="6"/>
      <c r="BF324" s="55"/>
      <c r="BG324" s="6"/>
      <c r="BH324" s="6"/>
      <c r="BI324" s="6"/>
      <c r="BJ324" s="6"/>
      <c r="BK324" s="6"/>
      <c r="BL324" s="6"/>
      <c r="BM324" s="6"/>
      <c r="BN324" s="55"/>
      <c r="BO324" s="6"/>
      <c r="BP324" s="6"/>
      <c r="BQ324" s="6"/>
      <c r="BR324" s="6"/>
      <c r="BS324" s="6"/>
      <c r="BT324" s="6"/>
      <c r="BU324" s="6"/>
      <c r="BV324" s="55"/>
      <c r="BW324" s="6"/>
      <c r="BX324" s="6"/>
      <c r="BY324" s="6"/>
      <c r="BZ324" s="6"/>
      <c r="CA324" s="6"/>
      <c r="CB324" s="6"/>
      <c r="CC324" s="6"/>
      <c r="CD324" s="55"/>
      <c r="CE324" s="6"/>
      <c r="CF324" s="6"/>
      <c r="CG324" s="6"/>
      <c r="CH324" s="6"/>
      <c r="CI324" s="6"/>
      <c r="CJ324" s="6"/>
      <c r="CK324" s="6"/>
      <c r="CL324" s="55"/>
      <c r="CM324" s="6"/>
      <c r="CN324" s="6"/>
      <c r="CO324" s="6"/>
      <c r="CP324" s="6"/>
      <c r="CQ324" s="6"/>
      <c r="CR324" s="6"/>
      <c r="CS324" s="6"/>
      <c r="CT324" s="55"/>
      <c r="CU324" s="6"/>
      <c r="CV324" s="6"/>
      <c r="CW324" s="6"/>
      <c r="CX324" s="6"/>
      <c r="CY324" s="6"/>
      <c r="CZ324" s="6"/>
      <c r="DA324" s="6"/>
      <c r="DB324" s="55"/>
      <c r="DC324" s="6"/>
      <c r="DD324" s="6"/>
      <c r="DE324" s="6"/>
      <c r="DF324" s="6"/>
      <c r="DG324" s="6"/>
      <c r="DH324" s="6"/>
      <c r="DI324" s="6"/>
      <c r="DJ324" s="55"/>
      <c r="DK324" s="6"/>
      <c r="DL324" s="6"/>
      <c r="DM324" s="6"/>
      <c r="DN324" s="6"/>
      <c r="DO324" s="6"/>
      <c r="DP324" s="6"/>
      <c r="DQ324" s="6"/>
      <c r="DR324" s="55"/>
      <c r="DS324" s="6"/>
      <c r="DT324" s="6"/>
      <c r="DU324" s="6"/>
      <c r="DV324" s="6"/>
      <c r="DW324" s="6"/>
      <c r="DX324" s="6"/>
      <c r="DY324" s="6"/>
      <c r="DZ324" s="55"/>
      <c r="EA324" s="6"/>
      <c r="EB324" s="6"/>
      <c r="EC324" s="6"/>
      <c r="ED324" s="6"/>
      <c r="EE324" s="6"/>
      <c r="EF324" s="6"/>
      <c r="EG324" s="6"/>
      <c r="EH324" s="55"/>
      <c r="EI324" s="6"/>
      <c r="EJ324" s="6"/>
      <c r="EK324" s="6"/>
      <c r="EL324" s="6"/>
      <c r="EM324" s="6"/>
      <c r="EN324" s="6"/>
      <c r="EO324" s="6"/>
      <c r="EP324" s="55"/>
      <c r="EQ324" s="6"/>
      <c r="ER324" s="6"/>
      <c r="ES324" s="6"/>
      <c r="ET324" s="6"/>
      <c r="EU324" s="6"/>
      <c r="EV324" s="6"/>
      <c r="EW324" s="6"/>
      <c r="EX324" s="55"/>
      <c r="EY324" s="6"/>
      <c r="EZ324" s="6"/>
      <c r="FA324" s="6"/>
      <c r="FB324" s="6"/>
      <c r="FC324" s="6"/>
      <c r="FD324" s="6"/>
      <c r="FE324" s="6"/>
      <c r="FF324" s="55"/>
      <c r="FG324" s="6"/>
      <c r="FH324" s="6"/>
      <c r="FI324" s="6"/>
      <c r="FJ324" s="6"/>
      <c r="FK324" s="6"/>
      <c r="FL324" s="6"/>
      <c r="FM324" s="6"/>
      <c r="FN324" s="55"/>
      <c r="FO324" s="6"/>
      <c r="FP324" s="6"/>
      <c r="FQ324" s="6"/>
      <c r="FR324" s="6"/>
      <c r="FS324" s="6"/>
      <c r="FT324" s="6"/>
      <c r="FU324" s="6"/>
      <c r="FV324" s="55"/>
      <c r="FW324" s="6"/>
      <c r="FX324" s="6"/>
      <c r="FY324" s="6"/>
      <c r="FZ324" s="6"/>
      <c r="GA324" s="6"/>
      <c r="GB324" s="6"/>
      <c r="GC324" s="6"/>
      <c r="GD324" s="55"/>
      <c r="GE324" s="6"/>
      <c r="GF324" s="6"/>
      <c r="GG324" s="6"/>
      <c r="GH324" s="6"/>
      <c r="GI324" s="6"/>
      <c r="GJ324" s="6"/>
      <c r="GK324" s="6"/>
      <c r="GL324" s="55"/>
      <c r="GM324" s="6"/>
      <c r="GN324" s="6"/>
      <c r="GO324" s="6"/>
      <c r="GP324" s="6"/>
      <c r="GQ324" s="6"/>
      <c r="GR324" s="6"/>
      <c r="GS324" s="6"/>
      <c r="GT324" s="55"/>
      <c r="GU324" s="6"/>
      <c r="GV324" s="6"/>
      <c r="GW324" s="6"/>
      <c r="GX324" s="6"/>
      <c r="GY324" s="6"/>
      <c r="GZ324" s="6"/>
      <c r="HA324" s="6"/>
      <c r="HB324" s="55"/>
      <c r="HC324" s="6"/>
      <c r="HD324" s="6"/>
      <c r="HE324" s="6"/>
      <c r="HF324" s="6"/>
      <c r="HG324" s="6"/>
      <c r="HH324" s="6"/>
      <c r="HI324" s="6"/>
      <c r="HJ324" s="55"/>
      <c r="HK324" s="6"/>
      <c r="HL324" s="6"/>
      <c r="HM324" s="6"/>
      <c r="HN324" s="6"/>
      <c r="HO324" s="6"/>
      <c r="HP324" s="6"/>
      <c r="HQ324" s="6"/>
      <c r="HR324" s="55"/>
      <c r="HS324" s="6"/>
      <c r="HT324" s="6"/>
      <c r="HU324" s="6"/>
      <c r="HV324" s="6"/>
      <c r="HW324" s="6"/>
      <c r="HX324" s="6"/>
      <c r="HY324" s="6"/>
      <c r="HZ324" s="55"/>
      <c r="IA324" s="6"/>
      <c r="IB324" s="6"/>
      <c r="IC324" s="6"/>
      <c r="ID324" s="6"/>
      <c r="IE324" s="6"/>
      <c r="IF324" s="6"/>
      <c r="IG324" s="6"/>
      <c r="IH324" s="55"/>
      <c r="II324" s="6"/>
      <c r="IJ324" s="6"/>
      <c r="IK324" s="6"/>
      <c r="IL324" s="6"/>
      <c r="IM324" s="6"/>
      <c r="IN324" s="6"/>
      <c r="IO324" s="6"/>
      <c r="IP324" s="55"/>
      <c r="IQ324" s="6"/>
      <c r="IR324" s="6"/>
      <c r="IS324" s="6"/>
      <c r="IT324" s="6"/>
      <c r="IU324" s="6"/>
    </row>
    <row r="325" spans="1:255" x14ac:dyDescent="0.2">
      <c r="A325" s="96"/>
      <c r="B325" s="1" t="s">
        <v>256</v>
      </c>
      <c r="C325" s="2" t="s">
        <v>141</v>
      </c>
      <c r="D325" s="2" t="s">
        <v>140</v>
      </c>
      <c r="E325" s="2" t="s">
        <v>140</v>
      </c>
      <c r="F325" s="21" t="s">
        <v>140</v>
      </c>
      <c r="G325" s="16" t="s">
        <v>140</v>
      </c>
      <c r="H325" s="6" t="s">
        <v>154</v>
      </c>
      <c r="I325" s="2">
        <v>1840103381</v>
      </c>
      <c r="J325" s="2">
        <v>521</v>
      </c>
      <c r="K325" s="2" t="s">
        <v>140</v>
      </c>
      <c r="L325" s="2" t="s">
        <v>140</v>
      </c>
      <c r="M325" s="3">
        <v>0</v>
      </c>
      <c r="N325" s="11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8">
        <f>SUM(M325:T325)</f>
        <v>0</v>
      </c>
      <c r="V325" s="6"/>
      <c r="W325" s="6"/>
      <c r="X325" s="6"/>
      <c r="Y325" s="6"/>
      <c r="Z325" s="55"/>
      <c r="AA325" s="6"/>
      <c r="AB325" s="6"/>
      <c r="AC325" s="6"/>
      <c r="AD325" s="6"/>
      <c r="AE325" s="6"/>
      <c r="AF325" s="6"/>
      <c r="AG325" s="6"/>
      <c r="AH325" s="55"/>
      <c r="AI325" s="6"/>
      <c r="AJ325" s="6"/>
      <c r="AK325" s="6"/>
      <c r="AL325" s="6"/>
      <c r="AM325" s="6"/>
      <c r="AN325" s="6"/>
      <c r="AO325" s="6"/>
      <c r="AP325" s="55"/>
      <c r="AQ325" s="6"/>
      <c r="AR325" s="6"/>
      <c r="AS325" s="6"/>
      <c r="AT325" s="6"/>
      <c r="AU325" s="6"/>
      <c r="AV325" s="6"/>
      <c r="AW325" s="6"/>
      <c r="AX325" s="55"/>
      <c r="AY325" s="6"/>
      <c r="AZ325" s="6"/>
      <c r="BA325" s="6"/>
      <c r="BB325" s="6"/>
      <c r="BC325" s="6"/>
      <c r="BD325" s="6"/>
      <c r="BE325" s="6"/>
      <c r="BF325" s="55"/>
      <c r="BG325" s="6"/>
      <c r="BH325" s="6"/>
      <c r="BI325" s="6"/>
      <c r="BJ325" s="6"/>
      <c r="BK325" s="6"/>
      <c r="BL325" s="6"/>
      <c r="BM325" s="6"/>
      <c r="BN325" s="55"/>
      <c r="BO325" s="6"/>
      <c r="BP325" s="6"/>
      <c r="BQ325" s="6"/>
      <c r="BR325" s="6"/>
      <c r="BS325" s="6"/>
      <c r="BT325" s="6"/>
      <c r="BU325" s="6"/>
      <c r="BV325" s="55"/>
      <c r="BW325" s="6"/>
      <c r="BX325" s="6"/>
      <c r="BY325" s="6"/>
      <c r="BZ325" s="6"/>
      <c r="CA325" s="6"/>
      <c r="CB325" s="6"/>
      <c r="CC325" s="6"/>
      <c r="CD325" s="55"/>
      <c r="CE325" s="6"/>
      <c r="CF325" s="6"/>
      <c r="CG325" s="6"/>
      <c r="CH325" s="6"/>
      <c r="CI325" s="6"/>
      <c r="CJ325" s="6"/>
      <c r="CK325" s="6"/>
      <c r="CL325" s="55"/>
      <c r="CM325" s="6"/>
      <c r="CN325" s="6"/>
      <c r="CO325" s="6"/>
      <c r="CP325" s="6"/>
      <c r="CQ325" s="6"/>
      <c r="CR325" s="6"/>
      <c r="CS325" s="6"/>
      <c r="CT325" s="55"/>
      <c r="CU325" s="6"/>
      <c r="CV325" s="6"/>
      <c r="CW325" s="6"/>
      <c r="CX325" s="6"/>
      <c r="CY325" s="6"/>
      <c r="CZ325" s="6"/>
      <c r="DA325" s="6"/>
      <c r="DB325" s="55"/>
      <c r="DC325" s="6"/>
      <c r="DD325" s="6"/>
      <c r="DE325" s="6"/>
      <c r="DF325" s="6"/>
      <c r="DG325" s="6"/>
      <c r="DH325" s="6"/>
      <c r="DI325" s="6"/>
      <c r="DJ325" s="55"/>
      <c r="DK325" s="6"/>
      <c r="DL325" s="6"/>
      <c r="DM325" s="6"/>
      <c r="DN325" s="6"/>
      <c r="DO325" s="6"/>
      <c r="DP325" s="6"/>
      <c r="DQ325" s="6"/>
      <c r="DR325" s="55"/>
      <c r="DS325" s="6"/>
      <c r="DT325" s="6"/>
      <c r="DU325" s="6"/>
      <c r="DV325" s="6"/>
      <c r="DW325" s="6"/>
      <c r="DX325" s="6"/>
      <c r="DY325" s="6"/>
      <c r="DZ325" s="55"/>
      <c r="EA325" s="6"/>
      <c r="EB325" s="6"/>
      <c r="EC325" s="6"/>
      <c r="ED325" s="6"/>
      <c r="EE325" s="6"/>
      <c r="EF325" s="6"/>
      <c r="EG325" s="6"/>
      <c r="EH325" s="55"/>
      <c r="EI325" s="6"/>
      <c r="EJ325" s="6"/>
      <c r="EK325" s="6"/>
      <c r="EL325" s="6"/>
      <c r="EM325" s="6"/>
      <c r="EN325" s="6"/>
      <c r="EO325" s="6"/>
      <c r="EP325" s="55"/>
      <c r="EQ325" s="6"/>
      <c r="ER325" s="6"/>
      <c r="ES325" s="6"/>
      <c r="ET325" s="6"/>
      <c r="EU325" s="6"/>
      <c r="EV325" s="6"/>
      <c r="EW325" s="6"/>
      <c r="EX325" s="55"/>
      <c r="EY325" s="6"/>
      <c r="EZ325" s="6"/>
      <c r="FA325" s="6"/>
      <c r="FB325" s="6"/>
      <c r="FC325" s="6"/>
      <c r="FD325" s="6"/>
      <c r="FE325" s="6"/>
      <c r="FF325" s="55"/>
      <c r="FG325" s="6"/>
      <c r="FH325" s="6"/>
      <c r="FI325" s="6"/>
      <c r="FJ325" s="6"/>
      <c r="FK325" s="6"/>
      <c r="FL325" s="6"/>
      <c r="FM325" s="6"/>
      <c r="FN325" s="55"/>
      <c r="FO325" s="6"/>
      <c r="FP325" s="6"/>
      <c r="FQ325" s="6"/>
      <c r="FR325" s="6"/>
      <c r="FS325" s="6"/>
      <c r="FT325" s="6"/>
      <c r="FU325" s="6"/>
      <c r="FV325" s="55"/>
      <c r="FW325" s="6"/>
      <c r="FX325" s="6"/>
      <c r="FY325" s="6"/>
      <c r="FZ325" s="6"/>
      <c r="GA325" s="6"/>
      <c r="GB325" s="6"/>
      <c r="GC325" s="6"/>
      <c r="GD325" s="55"/>
      <c r="GE325" s="6"/>
      <c r="GF325" s="6"/>
      <c r="GG325" s="6"/>
      <c r="GH325" s="6"/>
      <c r="GI325" s="6"/>
      <c r="GJ325" s="6"/>
      <c r="GK325" s="6"/>
      <c r="GL325" s="55"/>
      <c r="GM325" s="6"/>
      <c r="GN325" s="6"/>
      <c r="GO325" s="6"/>
      <c r="GP325" s="6"/>
      <c r="GQ325" s="6"/>
      <c r="GR325" s="6"/>
      <c r="GS325" s="6"/>
      <c r="GT325" s="55"/>
      <c r="GU325" s="6"/>
      <c r="GV325" s="6"/>
      <c r="GW325" s="6"/>
      <c r="GX325" s="6"/>
      <c r="GY325" s="6"/>
      <c r="GZ325" s="6"/>
      <c r="HA325" s="6"/>
      <c r="HB325" s="55"/>
      <c r="HC325" s="6"/>
      <c r="HD325" s="6"/>
      <c r="HE325" s="6"/>
      <c r="HF325" s="6"/>
      <c r="HG325" s="6"/>
      <c r="HH325" s="6"/>
      <c r="HI325" s="6"/>
      <c r="HJ325" s="55"/>
      <c r="HK325" s="6"/>
      <c r="HL325" s="6"/>
      <c r="HM325" s="6"/>
      <c r="HN325" s="6"/>
      <c r="HO325" s="6"/>
      <c r="HP325" s="6"/>
      <c r="HQ325" s="6"/>
      <c r="HR325" s="55"/>
      <c r="HS325" s="6"/>
      <c r="HT325" s="6"/>
      <c r="HU325" s="6"/>
      <c r="HV325" s="6"/>
      <c r="HW325" s="6"/>
      <c r="HX325" s="6"/>
      <c r="HY325" s="6"/>
      <c r="HZ325" s="55"/>
      <c r="IA325" s="6"/>
      <c r="IB325" s="6"/>
      <c r="IC325" s="6"/>
      <c r="ID325" s="6"/>
      <c r="IE325" s="6"/>
      <c r="IF325" s="6"/>
      <c r="IG325" s="6"/>
      <c r="IH325" s="55"/>
      <c r="II325" s="6"/>
      <c r="IJ325" s="6"/>
      <c r="IK325" s="6"/>
      <c r="IL325" s="6"/>
      <c r="IM325" s="6"/>
      <c r="IN325" s="6"/>
      <c r="IO325" s="6"/>
      <c r="IP325" s="55"/>
      <c r="IQ325" s="6"/>
      <c r="IR325" s="6"/>
      <c r="IS325" s="6"/>
      <c r="IT325" s="6"/>
      <c r="IU325" s="6"/>
    </row>
    <row r="326" spans="1:255" ht="25.5" x14ac:dyDescent="0.2">
      <c r="A326" s="6" t="s">
        <v>68</v>
      </c>
      <c r="B326" s="5" t="s">
        <v>471</v>
      </c>
      <c r="C326" s="2" t="s">
        <v>157</v>
      </c>
      <c r="D326" s="2" t="s">
        <v>140</v>
      </c>
      <c r="E326" s="2" t="s">
        <v>140</v>
      </c>
      <c r="F326" s="2" t="s">
        <v>140</v>
      </c>
      <c r="G326" s="2" t="s">
        <v>140</v>
      </c>
      <c r="H326" s="2" t="s">
        <v>140</v>
      </c>
      <c r="I326" s="2" t="s">
        <v>140</v>
      </c>
      <c r="J326" s="2" t="s">
        <v>140</v>
      </c>
      <c r="K326" s="2" t="s">
        <v>140</v>
      </c>
      <c r="L326" s="2" t="s">
        <v>140</v>
      </c>
      <c r="M326" s="2" t="s">
        <v>140</v>
      </c>
      <c r="N326" s="2" t="s">
        <v>140</v>
      </c>
      <c r="O326" s="2" t="s">
        <v>140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3" t="s">
        <v>140</v>
      </c>
      <c r="V326" s="6"/>
      <c r="W326" s="6"/>
      <c r="X326" s="6"/>
      <c r="Y326" s="6"/>
      <c r="Z326" s="55"/>
      <c r="AA326" s="6"/>
      <c r="AB326" s="6"/>
      <c r="AC326" s="6"/>
      <c r="AD326" s="6"/>
      <c r="AE326" s="6"/>
      <c r="AF326" s="6"/>
      <c r="AG326" s="6"/>
      <c r="AH326" s="55"/>
      <c r="AI326" s="6"/>
      <c r="AJ326" s="6"/>
      <c r="AK326" s="6"/>
      <c r="AL326" s="6"/>
      <c r="AM326" s="6"/>
      <c r="AN326" s="6"/>
      <c r="AO326" s="6"/>
      <c r="AP326" s="55"/>
      <c r="AQ326" s="6"/>
      <c r="AR326" s="6"/>
      <c r="AS326" s="6"/>
      <c r="AT326" s="6"/>
      <c r="AU326" s="6"/>
      <c r="AV326" s="6"/>
      <c r="AW326" s="6"/>
      <c r="AX326" s="55"/>
      <c r="AY326" s="6"/>
      <c r="AZ326" s="6"/>
      <c r="BA326" s="6"/>
      <c r="BB326" s="6"/>
      <c r="BC326" s="6"/>
      <c r="BD326" s="6"/>
      <c r="BE326" s="6"/>
      <c r="BF326" s="55"/>
      <c r="BG326" s="6"/>
      <c r="BH326" s="6"/>
      <c r="BI326" s="6"/>
      <c r="BJ326" s="6"/>
      <c r="BK326" s="6"/>
      <c r="BL326" s="6"/>
      <c r="BM326" s="6"/>
      <c r="BN326" s="55"/>
      <c r="BO326" s="6"/>
      <c r="BP326" s="6"/>
      <c r="BQ326" s="6"/>
      <c r="BR326" s="6"/>
      <c r="BS326" s="6"/>
      <c r="BT326" s="6"/>
      <c r="BU326" s="6"/>
      <c r="BV326" s="55"/>
      <c r="BW326" s="6"/>
      <c r="BX326" s="6"/>
      <c r="BY326" s="6"/>
      <c r="BZ326" s="6"/>
      <c r="CA326" s="6"/>
      <c r="CB326" s="6"/>
      <c r="CC326" s="6"/>
      <c r="CD326" s="55"/>
      <c r="CE326" s="6"/>
      <c r="CF326" s="6"/>
      <c r="CG326" s="6"/>
      <c r="CH326" s="6"/>
      <c r="CI326" s="6"/>
      <c r="CJ326" s="6"/>
      <c r="CK326" s="6"/>
      <c r="CL326" s="55"/>
      <c r="CM326" s="6"/>
      <c r="CN326" s="6"/>
      <c r="CO326" s="6"/>
      <c r="CP326" s="6"/>
      <c r="CQ326" s="6"/>
      <c r="CR326" s="6"/>
      <c r="CS326" s="6"/>
      <c r="CT326" s="55"/>
      <c r="CU326" s="6"/>
      <c r="CV326" s="6"/>
      <c r="CW326" s="6"/>
      <c r="CX326" s="6"/>
      <c r="CY326" s="6"/>
      <c r="CZ326" s="6"/>
      <c r="DA326" s="6"/>
      <c r="DB326" s="55"/>
      <c r="DC326" s="6"/>
      <c r="DD326" s="6"/>
      <c r="DE326" s="6"/>
      <c r="DF326" s="6"/>
      <c r="DG326" s="6"/>
      <c r="DH326" s="6"/>
      <c r="DI326" s="6"/>
      <c r="DJ326" s="55"/>
      <c r="DK326" s="6"/>
      <c r="DL326" s="6"/>
      <c r="DM326" s="6"/>
      <c r="DN326" s="6"/>
      <c r="DO326" s="6"/>
      <c r="DP326" s="6"/>
      <c r="DQ326" s="6"/>
      <c r="DR326" s="55"/>
      <c r="DS326" s="6"/>
      <c r="DT326" s="6"/>
      <c r="DU326" s="6"/>
      <c r="DV326" s="6"/>
      <c r="DW326" s="6"/>
      <c r="DX326" s="6"/>
      <c r="DY326" s="6"/>
      <c r="DZ326" s="55"/>
      <c r="EA326" s="6"/>
      <c r="EB326" s="6"/>
      <c r="EC326" s="6"/>
      <c r="ED326" s="6"/>
      <c r="EE326" s="6"/>
      <c r="EF326" s="6"/>
      <c r="EG326" s="6"/>
      <c r="EH326" s="55"/>
      <c r="EI326" s="6"/>
      <c r="EJ326" s="6"/>
      <c r="EK326" s="6"/>
      <c r="EL326" s="6"/>
      <c r="EM326" s="6"/>
      <c r="EN326" s="6"/>
      <c r="EO326" s="6"/>
      <c r="EP326" s="55"/>
      <c r="EQ326" s="6"/>
      <c r="ER326" s="6"/>
      <c r="ES326" s="6"/>
      <c r="ET326" s="6"/>
      <c r="EU326" s="6"/>
      <c r="EV326" s="6"/>
      <c r="EW326" s="6"/>
      <c r="EX326" s="55"/>
      <c r="EY326" s="6"/>
      <c r="EZ326" s="6"/>
      <c r="FA326" s="6"/>
      <c r="FB326" s="6"/>
      <c r="FC326" s="6"/>
      <c r="FD326" s="6"/>
      <c r="FE326" s="6"/>
      <c r="FF326" s="55"/>
      <c r="FG326" s="6"/>
      <c r="FH326" s="6"/>
      <c r="FI326" s="6"/>
      <c r="FJ326" s="6"/>
      <c r="FK326" s="6"/>
      <c r="FL326" s="6"/>
      <c r="FM326" s="6"/>
      <c r="FN326" s="55"/>
      <c r="FO326" s="6"/>
      <c r="FP326" s="6"/>
      <c r="FQ326" s="6"/>
      <c r="FR326" s="6"/>
      <c r="FS326" s="6"/>
      <c r="FT326" s="6"/>
      <c r="FU326" s="6"/>
      <c r="FV326" s="55"/>
      <c r="FW326" s="6"/>
      <c r="FX326" s="6"/>
      <c r="FY326" s="6"/>
      <c r="FZ326" s="6"/>
      <c r="GA326" s="6"/>
      <c r="GB326" s="6"/>
      <c r="GC326" s="6"/>
      <c r="GD326" s="55"/>
      <c r="GE326" s="6"/>
      <c r="GF326" s="6"/>
      <c r="GG326" s="6"/>
      <c r="GH326" s="6"/>
      <c r="GI326" s="6"/>
      <c r="GJ326" s="6"/>
      <c r="GK326" s="6"/>
      <c r="GL326" s="55"/>
      <c r="GM326" s="6"/>
      <c r="GN326" s="6"/>
      <c r="GO326" s="6"/>
      <c r="GP326" s="6"/>
      <c r="GQ326" s="6"/>
      <c r="GR326" s="6"/>
      <c r="GS326" s="6"/>
      <c r="GT326" s="55"/>
      <c r="GU326" s="6"/>
      <c r="GV326" s="6"/>
      <c r="GW326" s="6"/>
      <c r="GX326" s="6"/>
      <c r="GY326" s="6"/>
      <c r="GZ326" s="6"/>
      <c r="HA326" s="6"/>
      <c r="HB326" s="55"/>
      <c r="HC326" s="6"/>
      <c r="HD326" s="6"/>
      <c r="HE326" s="6"/>
      <c r="HF326" s="6"/>
      <c r="HG326" s="6"/>
      <c r="HH326" s="6"/>
      <c r="HI326" s="6"/>
      <c r="HJ326" s="55"/>
      <c r="HK326" s="6"/>
      <c r="HL326" s="6"/>
      <c r="HM326" s="6"/>
      <c r="HN326" s="6"/>
      <c r="HO326" s="6"/>
      <c r="HP326" s="6"/>
      <c r="HQ326" s="6"/>
      <c r="HR326" s="55"/>
      <c r="HS326" s="6"/>
      <c r="HT326" s="6"/>
      <c r="HU326" s="6"/>
      <c r="HV326" s="6"/>
      <c r="HW326" s="6"/>
      <c r="HX326" s="6"/>
      <c r="HY326" s="6"/>
      <c r="HZ326" s="55"/>
      <c r="IA326" s="6"/>
      <c r="IB326" s="6"/>
      <c r="IC326" s="6"/>
      <c r="ID326" s="6"/>
      <c r="IE326" s="6"/>
      <c r="IF326" s="6"/>
      <c r="IG326" s="6"/>
      <c r="IH326" s="55"/>
      <c r="II326" s="6"/>
      <c r="IJ326" s="6"/>
      <c r="IK326" s="6"/>
      <c r="IL326" s="6"/>
      <c r="IM326" s="6"/>
      <c r="IN326" s="6"/>
      <c r="IO326" s="6"/>
      <c r="IP326" s="55"/>
      <c r="IQ326" s="6"/>
      <c r="IR326" s="6"/>
      <c r="IS326" s="6"/>
      <c r="IT326" s="6"/>
      <c r="IU326" s="6"/>
    </row>
    <row r="327" spans="1:255" ht="96" x14ac:dyDescent="0.2">
      <c r="A327" s="88" t="s">
        <v>225</v>
      </c>
      <c r="B327" s="75" t="s">
        <v>487</v>
      </c>
      <c r="C327" s="2" t="s">
        <v>140</v>
      </c>
      <c r="D327" s="2">
        <v>0.15</v>
      </c>
      <c r="E327" s="2" t="s">
        <v>140</v>
      </c>
      <c r="F327" s="21" t="s">
        <v>506</v>
      </c>
      <c r="G327" s="40" t="s">
        <v>187</v>
      </c>
      <c r="H327" s="2" t="s">
        <v>140</v>
      </c>
      <c r="I327" s="2" t="s">
        <v>140</v>
      </c>
      <c r="J327" s="2" t="s">
        <v>140</v>
      </c>
      <c r="K327" s="2" t="s">
        <v>140</v>
      </c>
      <c r="L327" s="2" t="s">
        <v>140</v>
      </c>
      <c r="M327" s="2" t="s">
        <v>140</v>
      </c>
      <c r="N327" s="2" t="s">
        <v>140</v>
      </c>
      <c r="O327" s="2" t="s">
        <v>140</v>
      </c>
      <c r="P327" s="2" t="s">
        <v>140</v>
      </c>
      <c r="Q327" s="2" t="s">
        <v>140</v>
      </c>
      <c r="R327" s="2" t="s">
        <v>140</v>
      </c>
      <c r="S327" s="2" t="s">
        <v>140</v>
      </c>
      <c r="T327" s="2" t="s">
        <v>140</v>
      </c>
      <c r="U327" s="3" t="s">
        <v>140</v>
      </c>
    </row>
    <row r="328" spans="1:255" x14ac:dyDescent="0.2">
      <c r="A328" s="96"/>
      <c r="B328" s="1" t="s">
        <v>256</v>
      </c>
      <c r="C328" s="2" t="s">
        <v>141</v>
      </c>
      <c r="D328" s="2" t="s">
        <v>140</v>
      </c>
      <c r="E328" s="2" t="s">
        <v>140</v>
      </c>
      <c r="F328" s="2" t="s">
        <v>140</v>
      </c>
      <c r="G328" s="2" t="s">
        <v>140</v>
      </c>
      <c r="H328" s="6" t="s">
        <v>191</v>
      </c>
      <c r="I328" s="2">
        <v>1840306102</v>
      </c>
      <c r="J328" s="2">
        <v>410</v>
      </c>
      <c r="K328" s="2" t="s">
        <v>140</v>
      </c>
      <c r="L328" s="2" t="s">
        <v>140</v>
      </c>
      <c r="M328" s="3">
        <v>0</v>
      </c>
      <c r="N328" s="10">
        <v>0</v>
      </c>
      <c r="O328" s="3">
        <v>4000</v>
      </c>
      <c r="P328" s="3">
        <v>7000</v>
      </c>
      <c r="Q328" s="3">
        <v>5000</v>
      </c>
      <c r="R328" s="3">
        <v>0</v>
      </c>
      <c r="S328" s="3">
        <v>0</v>
      </c>
      <c r="T328" s="3">
        <v>0</v>
      </c>
      <c r="U328" s="8">
        <f>SUM(M328:T328)</f>
        <v>16000</v>
      </c>
    </row>
    <row r="329" spans="1:255" ht="25.5" x14ac:dyDescent="0.2">
      <c r="A329" s="54" t="s">
        <v>488</v>
      </c>
      <c r="B329" s="58" t="s">
        <v>466</v>
      </c>
      <c r="C329" s="54" t="s">
        <v>231</v>
      </c>
      <c r="D329" s="2" t="s">
        <v>140</v>
      </c>
      <c r="E329" s="82" t="s">
        <v>180</v>
      </c>
      <c r="F329" s="2" t="s">
        <v>506</v>
      </c>
      <c r="G329" s="2" t="s">
        <v>140</v>
      </c>
      <c r="H329" s="2" t="s">
        <v>140</v>
      </c>
      <c r="I329" s="2" t="s">
        <v>140</v>
      </c>
      <c r="J329" s="2" t="s">
        <v>140</v>
      </c>
      <c r="K329" s="2" t="s">
        <v>140</v>
      </c>
      <c r="L329" s="2" t="s">
        <v>140</v>
      </c>
      <c r="M329" s="2" t="s">
        <v>140</v>
      </c>
      <c r="N329" s="2" t="s">
        <v>140</v>
      </c>
      <c r="O329" s="4">
        <v>50</v>
      </c>
      <c r="P329" s="4">
        <v>50</v>
      </c>
      <c r="Q329" s="4">
        <v>50</v>
      </c>
      <c r="R329" s="4">
        <v>50</v>
      </c>
      <c r="S329" s="4">
        <v>50</v>
      </c>
      <c r="T329" s="4">
        <v>50</v>
      </c>
      <c r="U329" s="17" t="s">
        <v>140</v>
      </c>
    </row>
    <row r="330" spans="1:255" ht="25.5" x14ac:dyDescent="0.2">
      <c r="A330" s="6" t="s">
        <v>326</v>
      </c>
      <c r="B330" s="77" t="s">
        <v>0</v>
      </c>
      <c r="C330" s="6" t="s">
        <v>140</v>
      </c>
      <c r="D330" s="6" t="s">
        <v>244</v>
      </c>
      <c r="E330" s="6" t="s">
        <v>140</v>
      </c>
      <c r="F330" s="6" t="s">
        <v>105</v>
      </c>
      <c r="G330" s="54" t="s">
        <v>140</v>
      </c>
      <c r="H330" s="6" t="s">
        <v>140</v>
      </c>
      <c r="I330" s="6" t="s">
        <v>140</v>
      </c>
      <c r="J330" s="6" t="s">
        <v>140</v>
      </c>
      <c r="K330" s="6" t="s">
        <v>140</v>
      </c>
      <c r="L330" s="6" t="s">
        <v>140</v>
      </c>
      <c r="M330" s="13">
        <v>0</v>
      </c>
      <c r="N330" s="13">
        <v>0</v>
      </c>
      <c r="O330" s="13">
        <v>0</v>
      </c>
      <c r="P330" s="13">
        <v>0</v>
      </c>
      <c r="Q330" s="13">
        <v>0</v>
      </c>
      <c r="R330" s="13">
        <v>0</v>
      </c>
      <c r="S330" s="13">
        <v>0</v>
      </c>
      <c r="T330" s="13">
        <v>0</v>
      </c>
      <c r="U330" s="18"/>
    </row>
    <row r="331" spans="1:255" ht="25.5" x14ac:dyDescent="0.2">
      <c r="A331" s="6" t="s">
        <v>489</v>
      </c>
      <c r="B331" s="55" t="s">
        <v>466</v>
      </c>
      <c r="C331" s="6" t="s">
        <v>231</v>
      </c>
      <c r="D331" s="6" t="s">
        <v>140</v>
      </c>
      <c r="E331" s="81" t="s">
        <v>180</v>
      </c>
      <c r="F331" s="6" t="s">
        <v>140</v>
      </c>
      <c r="G331" s="54" t="s">
        <v>140</v>
      </c>
      <c r="H331" s="6" t="s">
        <v>140</v>
      </c>
      <c r="I331" s="6" t="s">
        <v>140</v>
      </c>
      <c r="J331" s="6" t="s">
        <v>140</v>
      </c>
      <c r="K331" s="6" t="s">
        <v>140</v>
      </c>
      <c r="L331" s="6" t="s">
        <v>140</v>
      </c>
      <c r="M331" s="8" t="s">
        <v>140</v>
      </c>
      <c r="N331" s="8" t="s">
        <v>140</v>
      </c>
      <c r="O331" s="4">
        <v>0</v>
      </c>
      <c r="P331" s="4">
        <v>0</v>
      </c>
      <c r="Q331" s="7">
        <v>50</v>
      </c>
      <c r="R331" s="7">
        <v>50</v>
      </c>
      <c r="S331" s="7">
        <v>50</v>
      </c>
      <c r="T331" s="7">
        <v>50</v>
      </c>
      <c r="U331" s="18" t="s">
        <v>140</v>
      </c>
    </row>
    <row r="332" spans="1:255" ht="25.5" x14ac:dyDescent="0.2">
      <c r="A332" s="6" t="s">
        <v>327</v>
      </c>
      <c r="B332" s="77" t="s">
        <v>1</v>
      </c>
      <c r="C332" s="6"/>
      <c r="D332" s="6" t="s">
        <v>230</v>
      </c>
      <c r="E332" s="6" t="s">
        <v>140</v>
      </c>
      <c r="F332" s="6" t="s">
        <v>105</v>
      </c>
      <c r="G332" s="54" t="s">
        <v>140</v>
      </c>
      <c r="H332" s="6" t="s">
        <v>140</v>
      </c>
      <c r="I332" s="6" t="s">
        <v>140</v>
      </c>
      <c r="J332" s="6" t="s">
        <v>140</v>
      </c>
      <c r="K332" s="6" t="s">
        <v>140</v>
      </c>
      <c r="L332" s="6" t="s">
        <v>140</v>
      </c>
      <c r="M332" s="8" t="s">
        <v>140</v>
      </c>
      <c r="N332" s="8" t="s">
        <v>140</v>
      </c>
      <c r="O332" s="8" t="s">
        <v>140</v>
      </c>
      <c r="P332" s="8" t="s">
        <v>140</v>
      </c>
      <c r="Q332" s="8" t="s">
        <v>140</v>
      </c>
      <c r="R332" s="8" t="s">
        <v>140</v>
      </c>
      <c r="S332" s="8" t="s">
        <v>140</v>
      </c>
      <c r="T332" s="8" t="s">
        <v>140</v>
      </c>
      <c r="U332" s="18" t="s">
        <v>140</v>
      </c>
    </row>
    <row r="333" spans="1:255" ht="28.5" customHeight="1" x14ac:dyDescent="0.2">
      <c r="A333" s="6" t="s">
        <v>371</v>
      </c>
      <c r="B333" s="55" t="s">
        <v>466</v>
      </c>
      <c r="C333" s="6" t="s">
        <v>231</v>
      </c>
      <c r="D333" s="6" t="s">
        <v>140</v>
      </c>
      <c r="E333" s="81" t="s">
        <v>180</v>
      </c>
      <c r="F333" s="6" t="s">
        <v>140</v>
      </c>
      <c r="G333" s="54" t="s">
        <v>140</v>
      </c>
      <c r="H333" s="6" t="s">
        <v>140</v>
      </c>
      <c r="I333" s="6" t="s">
        <v>140</v>
      </c>
      <c r="J333" s="6" t="s">
        <v>140</v>
      </c>
      <c r="K333" s="6" t="s">
        <v>140</v>
      </c>
      <c r="L333" s="6" t="s">
        <v>140</v>
      </c>
      <c r="M333" s="8" t="s">
        <v>140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18" t="s">
        <v>140</v>
      </c>
    </row>
    <row r="334" spans="1:255" ht="108" x14ac:dyDescent="0.2">
      <c r="A334" s="88" t="s">
        <v>228</v>
      </c>
      <c r="B334" s="77" t="s">
        <v>73</v>
      </c>
      <c r="C334" s="6" t="s">
        <v>140</v>
      </c>
      <c r="D334" s="6" t="s">
        <v>236</v>
      </c>
      <c r="E334" s="6" t="s">
        <v>140</v>
      </c>
      <c r="F334" s="6" t="s">
        <v>105</v>
      </c>
      <c r="G334" s="40" t="s">
        <v>529</v>
      </c>
      <c r="H334" s="6" t="s">
        <v>140</v>
      </c>
      <c r="I334" s="6" t="s">
        <v>140</v>
      </c>
      <c r="J334" s="6" t="s">
        <v>140</v>
      </c>
      <c r="K334" s="6" t="s">
        <v>140</v>
      </c>
      <c r="L334" s="6" t="s">
        <v>140</v>
      </c>
      <c r="M334" s="6" t="s">
        <v>140</v>
      </c>
      <c r="N334" s="6" t="s">
        <v>140</v>
      </c>
      <c r="O334" s="6" t="s">
        <v>140</v>
      </c>
      <c r="P334" s="6" t="s">
        <v>140</v>
      </c>
      <c r="Q334" s="6" t="s">
        <v>140</v>
      </c>
      <c r="R334" s="6" t="s">
        <v>140</v>
      </c>
      <c r="S334" s="6" t="s">
        <v>140</v>
      </c>
      <c r="T334" s="6" t="s">
        <v>140</v>
      </c>
      <c r="U334" s="18" t="s">
        <v>140</v>
      </c>
    </row>
    <row r="335" spans="1:255" x14ac:dyDescent="0.2">
      <c r="A335" s="89"/>
      <c r="B335" s="1" t="s">
        <v>255</v>
      </c>
      <c r="C335" s="2" t="s">
        <v>141</v>
      </c>
      <c r="D335" s="2" t="s">
        <v>140</v>
      </c>
      <c r="E335" s="2" t="s">
        <v>140</v>
      </c>
      <c r="F335" s="2" t="s">
        <v>140</v>
      </c>
      <c r="G335" s="2" t="s">
        <v>140</v>
      </c>
      <c r="H335" s="2" t="s">
        <v>140</v>
      </c>
      <c r="I335" s="2" t="s">
        <v>140</v>
      </c>
      <c r="J335" s="2" t="s">
        <v>140</v>
      </c>
      <c r="K335" s="2" t="s">
        <v>140</v>
      </c>
      <c r="L335" s="2" t="s">
        <v>140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f>R337+R338</f>
        <v>10000</v>
      </c>
      <c r="S335" s="3">
        <f>S337+S338</f>
        <v>7000</v>
      </c>
      <c r="T335" s="3">
        <f>T337+T338</f>
        <v>0</v>
      </c>
      <c r="U335" s="8">
        <f>SUM(M335:T335)</f>
        <v>17000</v>
      </c>
    </row>
    <row r="336" spans="1:255" x14ac:dyDescent="0.2">
      <c r="A336" s="89"/>
      <c r="B336" s="1" t="s">
        <v>145</v>
      </c>
      <c r="C336" s="2" t="s">
        <v>140</v>
      </c>
      <c r="D336" s="2" t="s">
        <v>140</v>
      </c>
      <c r="E336" s="2" t="s">
        <v>140</v>
      </c>
      <c r="F336" s="2" t="s">
        <v>140</v>
      </c>
      <c r="G336" s="2" t="s">
        <v>140</v>
      </c>
      <c r="H336" s="2" t="s">
        <v>140</v>
      </c>
      <c r="I336" s="2" t="s">
        <v>140</v>
      </c>
      <c r="J336" s="2" t="s">
        <v>140</v>
      </c>
      <c r="K336" s="2" t="s">
        <v>140</v>
      </c>
      <c r="L336" s="2" t="s">
        <v>140</v>
      </c>
      <c r="M336" s="2" t="s">
        <v>140</v>
      </c>
      <c r="N336" s="2" t="s">
        <v>140</v>
      </c>
      <c r="O336" s="2" t="s">
        <v>140</v>
      </c>
      <c r="P336" s="2" t="s">
        <v>140</v>
      </c>
      <c r="Q336" s="2" t="s">
        <v>140</v>
      </c>
      <c r="R336" s="2" t="s">
        <v>140</v>
      </c>
      <c r="S336" s="2" t="s">
        <v>140</v>
      </c>
      <c r="T336" s="2" t="s">
        <v>140</v>
      </c>
      <c r="U336" s="3" t="s">
        <v>140</v>
      </c>
    </row>
    <row r="337" spans="1:21" x14ac:dyDescent="0.2">
      <c r="A337" s="89"/>
      <c r="B337" s="1" t="s">
        <v>146</v>
      </c>
      <c r="C337" s="2" t="s">
        <v>141</v>
      </c>
      <c r="D337" s="2" t="s">
        <v>140</v>
      </c>
      <c r="E337" s="2" t="s">
        <v>140</v>
      </c>
      <c r="F337" s="2" t="s">
        <v>140</v>
      </c>
      <c r="G337" s="2" t="s">
        <v>140</v>
      </c>
      <c r="H337" s="6" t="s">
        <v>154</v>
      </c>
      <c r="I337" s="2" t="s">
        <v>48</v>
      </c>
      <c r="J337" s="2">
        <v>464</v>
      </c>
      <c r="K337" s="2" t="s">
        <v>140</v>
      </c>
      <c r="L337" s="2" t="s">
        <v>140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100</v>
      </c>
      <c r="S337" s="3">
        <v>7000</v>
      </c>
      <c r="T337" s="3">
        <v>0</v>
      </c>
      <c r="U337" s="8">
        <f>SUM(M337:T337)</f>
        <v>7100</v>
      </c>
    </row>
    <row r="338" spans="1:21" x14ac:dyDescent="0.2">
      <c r="A338" s="89"/>
      <c r="B338" s="1" t="s">
        <v>147</v>
      </c>
      <c r="C338" s="2" t="s">
        <v>141</v>
      </c>
      <c r="D338" s="2" t="s">
        <v>140</v>
      </c>
      <c r="E338" s="2" t="s">
        <v>140</v>
      </c>
      <c r="F338" s="2" t="s">
        <v>140</v>
      </c>
      <c r="G338" s="2" t="s">
        <v>140</v>
      </c>
      <c r="H338" s="6" t="s">
        <v>154</v>
      </c>
      <c r="I338" s="2">
        <v>1840555055</v>
      </c>
      <c r="J338" s="2">
        <v>464</v>
      </c>
      <c r="K338" s="2" t="s">
        <v>140</v>
      </c>
      <c r="L338" s="2" t="s">
        <v>140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9900</v>
      </c>
      <c r="S338" s="3">
        <v>0</v>
      </c>
      <c r="T338" s="3">
        <v>0</v>
      </c>
      <c r="U338" s="8">
        <f>SUM(M338:T338)</f>
        <v>9900</v>
      </c>
    </row>
    <row r="339" spans="1:21" ht="31.5" customHeight="1" x14ac:dyDescent="0.2">
      <c r="A339" s="6" t="s">
        <v>372</v>
      </c>
      <c r="B339" s="55" t="s">
        <v>466</v>
      </c>
      <c r="C339" s="6" t="s">
        <v>231</v>
      </c>
      <c r="D339" s="6" t="s">
        <v>140</v>
      </c>
      <c r="E339" s="81" t="s">
        <v>180</v>
      </c>
      <c r="F339" s="6" t="s">
        <v>140</v>
      </c>
      <c r="G339" s="54" t="s">
        <v>140</v>
      </c>
      <c r="H339" s="6" t="s">
        <v>140</v>
      </c>
      <c r="I339" s="6" t="s">
        <v>140</v>
      </c>
      <c r="J339" s="6" t="s">
        <v>140</v>
      </c>
      <c r="K339" s="6" t="s">
        <v>140</v>
      </c>
      <c r="L339" s="6" t="s">
        <v>140</v>
      </c>
      <c r="M339" s="8" t="s">
        <v>140</v>
      </c>
      <c r="N339" s="8" t="s">
        <v>140</v>
      </c>
      <c r="O339" s="7">
        <v>0</v>
      </c>
      <c r="P339" s="7">
        <v>0</v>
      </c>
      <c r="Q339" s="7">
        <v>0</v>
      </c>
      <c r="R339" s="7">
        <v>0</v>
      </c>
      <c r="S339" s="7">
        <v>50</v>
      </c>
      <c r="T339" s="7">
        <v>50</v>
      </c>
      <c r="U339" s="18" t="s">
        <v>140</v>
      </c>
    </row>
    <row r="340" spans="1:21" ht="25.5" x14ac:dyDescent="0.2">
      <c r="A340" s="6" t="s">
        <v>227</v>
      </c>
      <c r="B340" s="77" t="s">
        <v>2</v>
      </c>
      <c r="C340" s="6" t="s">
        <v>140</v>
      </c>
      <c r="D340" s="6" t="s">
        <v>236</v>
      </c>
      <c r="E340" s="6" t="s">
        <v>140</v>
      </c>
      <c r="F340" s="6" t="s">
        <v>309</v>
      </c>
      <c r="G340" s="54" t="s">
        <v>140</v>
      </c>
      <c r="H340" s="6" t="s">
        <v>140</v>
      </c>
      <c r="I340" s="6" t="s">
        <v>140</v>
      </c>
      <c r="J340" s="6" t="s">
        <v>140</v>
      </c>
      <c r="K340" s="6" t="s">
        <v>140</v>
      </c>
      <c r="L340" s="6" t="s">
        <v>140</v>
      </c>
      <c r="M340" s="6" t="s">
        <v>140</v>
      </c>
      <c r="N340" s="6" t="s">
        <v>140</v>
      </c>
      <c r="O340" s="6" t="s">
        <v>140</v>
      </c>
      <c r="P340" s="6" t="s">
        <v>140</v>
      </c>
      <c r="Q340" s="6" t="s">
        <v>140</v>
      </c>
      <c r="R340" s="6" t="s">
        <v>140</v>
      </c>
      <c r="S340" s="6" t="s">
        <v>140</v>
      </c>
      <c r="T340" s="6" t="s">
        <v>140</v>
      </c>
      <c r="U340" s="18" t="s">
        <v>140</v>
      </c>
    </row>
    <row r="341" spans="1:21" ht="24.75" customHeight="1" x14ac:dyDescent="0.2">
      <c r="A341" s="6" t="s">
        <v>373</v>
      </c>
      <c r="B341" s="55" t="s">
        <v>472</v>
      </c>
      <c r="C341" s="6" t="s">
        <v>231</v>
      </c>
      <c r="D341" s="6" t="s">
        <v>140</v>
      </c>
      <c r="E341" s="81" t="s">
        <v>180</v>
      </c>
      <c r="F341" s="6" t="s">
        <v>140</v>
      </c>
      <c r="G341" s="54" t="s">
        <v>140</v>
      </c>
      <c r="H341" s="6" t="s">
        <v>140</v>
      </c>
      <c r="I341" s="6" t="s">
        <v>140</v>
      </c>
      <c r="J341" s="6" t="s">
        <v>140</v>
      </c>
      <c r="K341" s="6" t="s">
        <v>140</v>
      </c>
      <c r="L341" s="6" t="s">
        <v>140</v>
      </c>
      <c r="M341" s="8" t="s">
        <v>140</v>
      </c>
      <c r="N341" s="8" t="s">
        <v>140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18" t="s">
        <v>140</v>
      </c>
    </row>
    <row r="342" spans="1:21" ht="108" x14ac:dyDescent="0.2">
      <c r="A342" s="88" t="s">
        <v>328</v>
      </c>
      <c r="B342" s="75" t="s">
        <v>3</v>
      </c>
      <c r="C342" s="2" t="s">
        <v>140</v>
      </c>
      <c r="D342" s="2">
        <v>0.1</v>
      </c>
      <c r="E342" s="2" t="s">
        <v>140</v>
      </c>
      <c r="F342" s="21" t="s">
        <v>309</v>
      </c>
      <c r="G342" s="40" t="s">
        <v>529</v>
      </c>
      <c r="H342" s="2" t="s">
        <v>140</v>
      </c>
      <c r="I342" s="2" t="s">
        <v>140</v>
      </c>
      <c r="J342" s="2" t="s">
        <v>140</v>
      </c>
      <c r="K342" s="2" t="s">
        <v>140</v>
      </c>
      <c r="L342" s="2" t="s">
        <v>140</v>
      </c>
      <c r="M342" s="2" t="s">
        <v>140</v>
      </c>
      <c r="N342" s="2" t="s">
        <v>140</v>
      </c>
      <c r="O342" s="2" t="s">
        <v>140</v>
      </c>
      <c r="P342" s="2" t="s">
        <v>140</v>
      </c>
      <c r="Q342" s="2" t="s">
        <v>140</v>
      </c>
      <c r="R342" s="2" t="s">
        <v>140</v>
      </c>
      <c r="S342" s="2" t="s">
        <v>140</v>
      </c>
      <c r="T342" s="2" t="s">
        <v>140</v>
      </c>
      <c r="U342" s="3" t="s">
        <v>140</v>
      </c>
    </row>
    <row r="343" spans="1:21" x14ac:dyDescent="0.2">
      <c r="A343" s="89"/>
      <c r="B343" s="1" t="s">
        <v>255</v>
      </c>
      <c r="C343" s="2" t="s">
        <v>141</v>
      </c>
      <c r="D343" s="2" t="s">
        <v>140</v>
      </c>
      <c r="E343" s="2" t="s">
        <v>140</v>
      </c>
      <c r="F343" s="2" t="s">
        <v>140</v>
      </c>
      <c r="G343" s="2" t="s">
        <v>140</v>
      </c>
      <c r="H343" s="2" t="s">
        <v>140</v>
      </c>
      <c r="I343" s="2" t="s">
        <v>140</v>
      </c>
      <c r="J343" s="2" t="s">
        <v>140</v>
      </c>
      <c r="K343" s="2" t="s">
        <v>140</v>
      </c>
      <c r="L343" s="2" t="s">
        <v>140</v>
      </c>
      <c r="M343" s="3">
        <f t="shared" ref="M343:T343" si="26">M345+M346</f>
        <v>0</v>
      </c>
      <c r="N343" s="3">
        <f t="shared" si="26"/>
        <v>0</v>
      </c>
      <c r="O343" s="3">
        <f t="shared" si="26"/>
        <v>0</v>
      </c>
      <c r="P343" s="3">
        <f t="shared" si="26"/>
        <v>14104.5</v>
      </c>
      <c r="Q343" s="3">
        <f t="shared" si="26"/>
        <v>9138.2000000000007</v>
      </c>
      <c r="R343" s="3">
        <f t="shared" si="26"/>
        <v>53708.5</v>
      </c>
      <c r="S343" s="3">
        <f t="shared" si="26"/>
        <v>118667</v>
      </c>
      <c r="T343" s="3">
        <f t="shared" si="26"/>
        <v>164013.00000000003</v>
      </c>
      <c r="U343" s="8">
        <f>SUM(M343:T343)</f>
        <v>359631.20000000007</v>
      </c>
    </row>
    <row r="344" spans="1:21" x14ac:dyDescent="0.2">
      <c r="A344" s="89"/>
      <c r="B344" s="1" t="s">
        <v>145</v>
      </c>
      <c r="C344" s="2" t="s">
        <v>140</v>
      </c>
      <c r="D344" s="2" t="s">
        <v>140</v>
      </c>
      <c r="E344" s="2" t="s">
        <v>140</v>
      </c>
      <c r="F344" s="2" t="s">
        <v>140</v>
      </c>
      <c r="G344" s="2" t="s">
        <v>140</v>
      </c>
      <c r="H344" s="2" t="s">
        <v>140</v>
      </c>
      <c r="I344" s="2" t="s">
        <v>140</v>
      </c>
      <c r="J344" s="2" t="s">
        <v>140</v>
      </c>
      <c r="K344" s="2" t="s">
        <v>140</v>
      </c>
      <c r="L344" s="2" t="s">
        <v>140</v>
      </c>
      <c r="M344" s="2" t="s">
        <v>140</v>
      </c>
      <c r="N344" s="2" t="s">
        <v>140</v>
      </c>
      <c r="O344" s="2" t="s">
        <v>140</v>
      </c>
      <c r="P344" s="2" t="s">
        <v>140</v>
      </c>
      <c r="Q344" s="2" t="s">
        <v>140</v>
      </c>
      <c r="R344" s="2" t="s">
        <v>140</v>
      </c>
      <c r="S344" s="2" t="s">
        <v>140</v>
      </c>
      <c r="T344" s="2" t="s">
        <v>140</v>
      </c>
      <c r="U344" s="3" t="s">
        <v>140</v>
      </c>
    </row>
    <row r="345" spans="1:21" x14ac:dyDescent="0.2">
      <c r="A345" s="89"/>
      <c r="B345" s="1" t="s">
        <v>146</v>
      </c>
      <c r="C345" s="2" t="s">
        <v>178</v>
      </c>
      <c r="D345" s="2" t="s">
        <v>140</v>
      </c>
      <c r="E345" s="2" t="s">
        <v>140</v>
      </c>
      <c r="F345" s="21" t="s">
        <v>140</v>
      </c>
      <c r="G345" s="16" t="s">
        <v>140</v>
      </c>
      <c r="H345" s="2" t="s">
        <v>140</v>
      </c>
      <c r="I345" s="2" t="s">
        <v>140</v>
      </c>
      <c r="J345" s="2" t="s">
        <v>140</v>
      </c>
      <c r="K345" s="2" t="s">
        <v>140</v>
      </c>
      <c r="L345" s="2" t="s">
        <v>140</v>
      </c>
      <c r="M345" s="3">
        <v>0</v>
      </c>
      <c r="N345" s="3">
        <f>N349+N351+N363+N367+N370+N375+N379+N383+N387</f>
        <v>0</v>
      </c>
      <c r="O345" s="3">
        <f>O349+O351+O363+O367+O370+O375+O379+O383+O387</f>
        <v>0</v>
      </c>
      <c r="P345" s="3">
        <f>P349+P351+P363+P367+P370+P375+P379+P383+P387</f>
        <v>14104.5</v>
      </c>
      <c r="Q345" s="3">
        <f>Q349+Q351+Q363+Q367+Q370+Q375+Q379+Q383+Q387</f>
        <v>9138.2000000000007</v>
      </c>
      <c r="R345" s="3">
        <f>R349+R351+R363+R367+R370+R375+R379+R383+R387+R391</f>
        <v>21038.5</v>
      </c>
      <c r="S345" s="3">
        <f>S349+S351+S363+S367+S370+S375+S379+S383+S387+S391</f>
        <v>11581.7</v>
      </c>
      <c r="T345" s="3">
        <f>T349+T351+T363+T367+T370+T375+T379+T383+T387+T391</f>
        <v>1640.1000000000001</v>
      </c>
      <c r="U345" s="8">
        <f>SUM(M345:T345)</f>
        <v>57502.999999999993</v>
      </c>
    </row>
    <row r="346" spans="1:21" x14ac:dyDescent="0.2">
      <c r="A346" s="96"/>
      <c r="B346" s="1" t="s">
        <v>147</v>
      </c>
      <c r="C346" s="2" t="s">
        <v>141</v>
      </c>
      <c r="D346" s="2" t="s">
        <v>140</v>
      </c>
      <c r="E346" s="2" t="s">
        <v>140</v>
      </c>
      <c r="F346" s="2" t="s">
        <v>140</v>
      </c>
      <c r="G346" s="2" t="s">
        <v>140</v>
      </c>
      <c r="H346" s="2" t="s">
        <v>140</v>
      </c>
      <c r="I346" s="2" t="s">
        <v>140</v>
      </c>
      <c r="J346" s="2" t="s">
        <v>140</v>
      </c>
      <c r="K346" s="2" t="s">
        <v>140</v>
      </c>
      <c r="L346" s="2" t="s">
        <v>140</v>
      </c>
      <c r="M346" s="3">
        <v>0</v>
      </c>
      <c r="N346" s="3">
        <f>N350+N362+N366+N371+N374+N378+N382+N386</f>
        <v>0</v>
      </c>
      <c r="O346" s="3">
        <f>O350+O362+O366+O371+O374+O378+O382+O386</f>
        <v>0</v>
      </c>
      <c r="P346" s="3">
        <f>P350+P362+P366+P371+P374+P378+P382+P386</f>
        <v>0</v>
      </c>
      <c r="Q346" s="3">
        <f>Q350+Q362+Q366+Q371+Q374+Q378+Q382+Q386</f>
        <v>0</v>
      </c>
      <c r="R346" s="3">
        <f>R350+R362+R366+R371+R374+R378+R382+R386+R390</f>
        <v>32670</v>
      </c>
      <c r="S346" s="3">
        <f>S350+S362+S366+S371+S374+S378+S382+S386+S390</f>
        <v>107085.3</v>
      </c>
      <c r="T346" s="3">
        <f>T350+T362+T366+T371+T374+T378+T382+T386+T390</f>
        <v>162372.90000000002</v>
      </c>
      <c r="U346" s="8">
        <f>SUM(M346:T346)</f>
        <v>302128.2</v>
      </c>
    </row>
    <row r="347" spans="1:21" ht="25.5" customHeight="1" x14ac:dyDescent="0.2">
      <c r="A347" s="6" t="s">
        <v>374</v>
      </c>
      <c r="B347" s="55" t="s">
        <v>466</v>
      </c>
      <c r="C347" s="6" t="s">
        <v>246</v>
      </c>
      <c r="D347" s="6" t="s">
        <v>140</v>
      </c>
      <c r="E347" s="81" t="s">
        <v>180</v>
      </c>
      <c r="F347" s="6" t="s">
        <v>140</v>
      </c>
      <c r="G347" s="6" t="s">
        <v>140</v>
      </c>
      <c r="H347" s="6" t="s">
        <v>140</v>
      </c>
      <c r="I347" s="6" t="s">
        <v>140</v>
      </c>
      <c r="J347" s="6" t="s">
        <v>140</v>
      </c>
      <c r="K347" s="6" t="s">
        <v>44</v>
      </c>
      <c r="L347" s="6" t="s">
        <v>44</v>
      </c>
      <c r="M347" s="6" t="s">
        <v>44</v>
      </c>
      <c r="N347" s="6" t="s">
        <v>44</v>
      </c>
      <c r="O347" s="6">
        <v>0</v>
      </c>
      <c r="P347" s="9">
        <f>P352+P354+P358+P364+P368+P372+P376+P380+P384+P388</f>
        <v>138</v>
      </c>
      <c r="Q347" s="9">
        <f>Q352+Q354+Q358+Q364+Q368+Q372+Q376+Q380+Q384+Q388</f>
        <v>138</v>
      </c>
      <c r="R347" s="8">
        <f>R352+R354+R358+R364+R368+R372+R376+R380+R384+R388+R392</f>
        <v>138</v>
      </c>
      <c r="S347" s="7">
        <f>S352+S354+S358+S364+S368+S372+S376+S380+S384+S388+S392</f>
        <v>686.5</v>
      </c>
      <c r="T347" s="7">
        <f>T352+T354+T358+T364+T368+T372+T376+T380+T384+T388+T392</f>
        <v>857</v>
      </c>
      <c r="U347" s="8" t="s">
        <v>140</v>
      </c>
    </row>
    <row r="348" spans="1:21" ht="108" x14ac:dyDescent="0.2">
      <c r="A348" s="88" t="s">
        <v>4</v>
      </c>
      <c r="B348" s="1" t="s">
        <v>485</v>
      </c>
      <c r="C348" s="2" t="s">
        <v>140</v>
      </c>
      <c r="D348" s="2" t="s">
        <v>140</v>
      </c>
      <c r="E348" s="2" t="s">
        <v>140</v>
      </c>
      <c r="F348" s="21" t="s">
        <v>506</v>
      </c>
      <c r="G348" s="40" t="s">
        <v>529</v>
      </c>
      <c r="H348" s="2" t="s">
        <v>140</v>
      </c>
      <c r="I348" s="2" t="s">
        <v>140</v>
      </c>
      <c r="J348" s="2" t="s">
        <v>140</v>
      </c>
      <c r="K348" s="2" t="s">
        <v>140</v>
      </c>
      <c r="L348" s="2" t="s">
        <v>140</v>
      </c>
      <c r="M348" s="2" t="s">
        <v>140</v>
      </c>
      <c r="N348" s="2" t="s">
        <v>140</v>
      </c>
      <c r="O348" s="2" t="s">
        <v>140</v>
      </c>
      <c r="P348" s="2" t="s">
        <v>140</v>
      </c>
      <c r="Q348" s="2" t="s">
        <v>140</v>
      </c>
      <c r="R348" s="2" t="s">
        <v>140</v>
      </c>
      <c r="S348" s="2" t="s">
        <v>140</v>
      </c>
      <c r="T348" s="2" t="s">
        <v>140</v>
      </c>
      <c r="U348" s="3" t="s">
        <v>140</v>
      </c>
    </row>
    <row r="349" spans="1:21" x14ac:dyDescent="0.2">
      <c r="A349" s="89"/>
      <c r="B349" s="1" t="s">
        <v>256</v>
      </c>
      <c r="C349" s="2" t="s">
        <v>178</v>
      </c>
      <c r="D349" s="54" t="s">
        <v>140</v>
      </c>
      <c r="E349" s="54" t="s">
        <v>140</v>
      </c>
      <c r="F349" s="21" t="s">
        <v>140</v>
      </c>
      <c r="G349" s="54" t="s">
        <v>140</v>
      </c>
      <c r="H349" s="6" t="s">
        <v>492</v>
      </c>
      <c r="I349" s="2">
        <v>1841074104</v>
      </c>
      <c r="J349" s="2">
        <v>522</v>
      </c>
      <c r="K349" s="2" t="s">
        <v>140</v>
      </c>
      <c r="L349" s="2" t="s">
        <v>140</v>
      </c>
      <c r="M349" s="3">
        <v>0</v>
      </c>
      <c r="N349" s="3">
        <v>0</v>
      </c>
      <c r="O349" s="3">
        <v>0</v>
      </c>
      <c r="P349" s="2">
        <v>5004.5</v>
      </c>
      <c r="Q349" s="2">
        <v>9138.2000000000007</v>
      </c>
      <c r="R349" s="3">
        <v>0</v>
      </c>
      <c r="S349" s="3">
        <v>0</v>
      </c>
      <c r="T349" s="3">
        <v>0</v>
      </c>
      <c r="U349" s="8">
        <f>SUM(K349:T349)</f>
        <v>14142.7</v>
      </c>
    </row>
    <row r="350" spans="1:21" x14ac:dyDescent="0.2">
      <c r="A350" s="89"/>
      <c r="B350" s="1" t="s">
        <v>257</v>
      </c>
      <c r="C350" s="2" t="s">
        <v>178</v>
      </c>
      <c r="D350" s="54" t="s">
        <v>140</v>
      </c>
      <c r="E350" s="54" t="s">
        <v>140</v>
      </c>
      <c r="F350" s="21" t="s">
        <v>140</v>
      </c>
      <c r="G350" s="54" t="s">
        <v>140</v>
      </c>
      <c r="H350" s="6" t="s">
        <v>492</v>
      </c>
      <c r="I350" s="2">
        <v>1841054950</v>
      </c>
      <c r="J350" s="2">
        <v>522</v>
      </c>
      <c r="K350" s="2" t="s">
        <v>140</v>
      </c>
      <c r="L350" s="2" t="s">
        <v>140</v>
      </c>
      <c r="M350" s="3">
        <v>0</v>
      </c>
      <c r="N350" s="3">
        <v>0</v>
      </c>
      <c r="O350" s="3">
        <v>0</v>
      </c>
      <c r="P350" s="10">
        <v>0</v>
      </c>
      <c r="Q350" s="3">
        <v>0</v>
      </c>
      <c r="R350" s="3">
        <v>0</v>
      </c>
      <c r="S350" s="3">
        <v>0</v>
      </c>
      <c r="T350" s="3">
        <v>0</v>
      </c>
      <c r="U350" s="8">
        <f>SUM(M350:T350)</f>
        <v>0</v>
      </c>
    </row>
    <row r="351" spans="1:21" x14ac:dyDescent="0.2">
      <c r="A351" s="96"/>
      <c r="B351" s="1" t="s">
        <v>256</v>
      </c>
      <c r="C351" s="2" t="s">
        <v>141</v>
      </c>
      <c r="D351" s="2" t="s">
        <v>140</v>
      </c>
      <c r="E351" s="2" t="s">
        <v>140</v>
      </c>
      <c r="F351" s="2" t="s">
        <v>140</v>
      </c>
      <c r="G351" s="54" t="s">
        <v>140</v>
      </c>
      <c r="H351" s="6" t="s">
        <v>492</v>
      </c>
      <c r="I351" s="2" t="s">
        <v>237</v>
      </c>
      <c r="J351" s="2">
        <v>522</v>
      </c>
      <c r="K351" s="2" t="s">
        <v>140</v>
      </c>
      <c r="L351" s="2" t="s">
        <v>140</v>
      </c>
      <c r="M351" s="3">
        <v>0</v>
      </c>
      <c r="N351" s="3">
        <v>0</v>
      </c>
      <c r="O351" s="3">
        <v>0</v>
      </c>
      <c r="P351" s="3">
        <v>9100</v>
      </c>
      <c r="Q351" s="3">
        <v>0</v>
      </c>
      <c r="R351" s="3">
        <v>0</v>
      </c>
      <c r="S351" s="3">
        <v>0</v>
      </c>
      <c r="T351" s="3">
        <v>0</v>
      </c>
      <c r="U351" s="8">
        <f>SUM(M351:T351)</f>
        <v>9100</v>
      </c>
    </row>
    <row r="352" spans="1:21" ht="24.75" customHeight="1" x14ac:dyDescent="0.2">
      <c r="A352" s="6" t="s">
        <v>5</v>
      </c>
      <c r="B352" s="55" t="s">
        <v>472</v>
      </c>
      <c r="C352" s="6" t="s">
        <v>246</v>
      </c>
      <c r="D352" s="54" t="s">
        <v>140</v>
      </c>
      <c r="E352" s="81" t="s">
        <v>180</v>
      </c>
      <c r="F352" s="6" t="s">
        <v>140</v>
      </c>
      <c r="G352" s="6" t="s">
        <v>140</v>
      </c>
      <c r="H352" s="6" t="s">
        <v>140</v>
      </c>
      <c r="I352" s="6" t="s">
        <v>140</v>
      </c>
      <c r="J352" s="6" t="s">
        <v>140</v>
      </c>
      <c r="K352" s="6" t="s">
        <v>140</v>
      </c>
      <c r="L352" s="6" t="s">
        <v>140</v>
      </c>
      <c r="M352" s="8" t="s">
        <v>140</v>
      </c>
      <c r="N352" s="8" t="s">
        <v>140</v>
      </c>
      <c r="O352" s="9">
        <v>0</v>
      </c>
      <c r="P352" s="9">
        <v>58</v>
      </c>
      <c r="Q352" s="9">
        <v>58</v>
      </c>
      <c r="R352" s="9">
        <v>58</v>
      </c>
      <c r="S352" s="9">
        <v>58</v>
      </c>
      <c r="T352" s="9">
        <v>58</v>
      </c>
      <c r="U352" s="3" t="s">
        <v>140</v>
      </c>
    </row>
    <row r="353" spans="1:21" ht="25.5" x14ac:dyDescent="0.2">
      <c r="A353" s="6" t="s">
        <v>54</v>
      </c>
      <c r="B353" s="59" t="s">
        <v>8</v>
      </c>
      <c r="C353" s="60" t="s">
        <v>159</v>
      </c>
      <c r="D353" s="54" t="s">
        <v>140</v>
      </c>
      <c r="E353" s="54" t="s">
        <v>140</v>
      </c>
      <c r="F353" s="61">
        <v>2017</v>
      </c>
      <c r="G353" s="54" t="s">
        <v>140</v>
      </c>
      <c r="H353" s="54" t="s">
        <v>140</v>
      </c>
      <c r="I353" s="54" t="s">
        <v>140</v>
      </c>
      <c r="J353" s="54" t="s">
        <v>140</v>
      </c>
      <c r="K353" s="54" t="s">
        <v>140</v>
      </c>
      <c r="L353" s="54" t="s">
        <v>140</v>
      </c>
      <c r="M353" s="54" t="s">
        <v>140</v>
      </c>
      <c r="N353" s="54" t="s">
        <v>140</v>
      </c>
      <c r="O353" s="54" t="s">
        <v>140</v>
      </c>
      <c r="P353" s="54" t="s">
        <v>140</v>
      </c>
      <c r="Q353" s="54" t="s">
        <v>140</v>
      </c>
      <c r="R353" s="54" t="s">
        <v>140</v>
      </c>
      <c r="S353" s="54" t="s">
        <v>140</v>
      </c>
      <c r="T353" s="54" t="s">
        <v>140</v>
      </c>
      <c r="U353" s="8" t="s">
        <v>140</v>
      </c>
    </row>
    <row r="354" spans="1:21" ht="28.5" customHeight="1" x14ac:dyDescent="0.2">
      <c r="A354" s="88" t="s">
        <v>6</v>
      </c>
      <c r="B354" s="58" t="s">
        <v>466</v>
      </c>
      <c r="C354" s="54" t="s">
        <v>231</v>
      </c>
      <c r="D354" s="54" t="s">
        <v>140</v>
      </c>
      <c r="E354" s="82" t="s">
        <v>180</v>
      </c>
      <c r="F354" s="54" t="s">
        <v>140</v>
      </c>
      <c r="G354" s="54" t="s">
        <v>140</v>
      </c>
      <c r="H354" s="54" t="s">
        <v>140</v>
      </c>
      <c r="I354" s="54" t="s">
        <v>140</v>
      </c>
      <c r="J354" s="54" t="s">
        <v>140</v>
      </c>
      <c r="K354" s="54" t="s">
        <v>140</v>
      </c>
      <c r="L354" s="54" t="s">
        <v>140</v>
      </c>
      <c r="M354" s="54" t="s">
        <v>140</v>
      </c>
      <c r="N354" s="54" t="s">
        <v>140</v>
      </c>
      <c r="O354" s="9">
        <v>0</v>
      </c>
      <c r="P354" s="61">
        <v>40</v>
      </c>
      <c r="Q354" s="7">
        <v>40</v>
      </c>
      <c r="R354" s="9">
        <v>40</v>
      </c>
      <c r="S354" s="9">
        <v>40</v>
      </c>
      <c r="T354" s="9">
        <v>40</v>
      </c>
      <c r="U354" s="18" t="s">
        <v>140</v>
      </c>
    </row>
    <row r="355" spans="1:21" ht="27.75" customHeight="1" x14ac:dyDescent="0.2">
      <c r="A355" s="89"/>
      <c r="B355" s="58" t="s">
        <v>473</v>
      </c>
      <c r="C355" s="54" t="s">
        <v>231</v>
      </c>
      <c r="D355" s="54" t="s">
        <v>140</v>
      </c>
      <c r="E355" s="82" t="s">
        <v>180</v>
      </c>
      <c r="F355" s="54" t="s">
        <v>140</v>
      </c>
      <c r="G355" s="54" t="s">
        <v>140</v>
      </c>
      <c r="H355" s="54" t="s">
        <v>140</v>
      </c>
      <c r="I355" s="54" t="s">
        <v>140</v>
      </c>
      <c r="J355" s="54" t="s">
        <v>140</v>
      </c>
      <c r="K355" s="54" t="s">
        <v>140</v>
      </c>
      <c r="L355" s="54" t="s">
        <v>140</v>
      </c>
      <c r="M355" s="54" t="s">
        <v>140</v>
      </c>
      <c r="N355" s="54" t="s">
        <v>140</v>
      </c>
      <c r="O355" s="54" t="s">
        <v>140</v>
      </c>
      <c r="P355" s="54" t="s">
        <v>140</v>
      </c>
      <c r="Q355" s="54" t="s">
        <v>140</v>
      </c>
      <c r="R355" s="54" t="s">
        <v>140</v>
      </c>
      <c r="S355" s="54" t="s">
        <v>140</v>
      </c>
      <c r="T355" s="54" t="s">
        <v>140</v>
      </c>
      <c r="U355" s="8" t="s">
        <v>140</v>
      </c>
    </row>
    <row r="356" spans="1:21" ht="30" customHeight="1" x14ac:dyDescent="0.2">
      <c r="A356" s="96"/>
      <c r="B356" s="58" t="s">
        <v>474</v>
      </c>
      <c r="C356" s="6" t="s">
        <v>260</v>
      </c>
      <c r="D356" s="54" t="s">
        <v>140</v>
      </c>
      <c r="E356" s="82" t="s">
        <v>180</v>
      </c>
      <c r="F356" s="54" t="s">
        <v>140</v>
      </c>
      <c r="G356" s="54" t="s">
        <v>140</v>
      </c>
      <c r="H356" s="54" t="s">
        <v>140</v>
      </c>
      <c r="I356" s="54" t="s">
        <v>140</v>
      </c>
      <c r="J356" s="54" t="s">
        <v>140</v>
      </c>
      <c r="K356" s="54" t="s">
        <v>140</v>
      </c>
      <c r="L356" s="54" t="s">
        <v>140</v>
      </c>
      <c r="M356" s="54" t="s">
        <v>140</v>
      </c>
      <c r="N356" s="54" t="s">
        <v>140</v>
      </c>
      <c r="O356" s="54" t="s">
        <v>140</v>
      </c>
      <c r="P356" s="54" t="s">
        <v>140</v>
      </c>
      <c r="Q356" s="54" t="s">
        <v>140</v>
      </c>
      <c r="R356" s="54" t="s">
        <v>140</v>
      </c>
      <c r="S356" s="54" t="s">
        <v>140</v>
      </c>
      <c r="T356" s="54" t="s">
        <v>140</v>
      </c>
      <c r="U356" s="8" t="s">
        <v>140</v>
      </c>
    </row>
    <row r="357" spans="1:21" ht="25.5" x14ac:dyDescent="0.2">
      <c r="A357" s="6" t="s">
        <v>7</v>
      </c>
      <c r="B357" s="59" t="s">
        <v>9</v>
      </c>
      <c r="C357" s="60" t="s">
        <v>159</v>
      </c>
      <c r="D357" s="54" t="s">
        <v>140</v>
      </c>
      <c r="E357" s="54" t="s">
        <v>140</v>
      </c>
      <c r="F357" s="61">
        <v>2017</v>
      </c>
      <c r="G357" s="54" t="s">
        <v>140</v>
      </c>
      <c r="H357" s="54" t="s">
        <v>140</v>
      </c>
      <c r="I357" s="54" t="s">
        <v>140</v>
      </c>
      <c r="J357" s="54" t="s">
        <v>140</v>
      </c>
      <c r="K357" s="54" t="s">
        <v>140</v>
      </c>
      <c r="L357" s="54" t="s">
        <v>140</v>
      </c>
      <c r="M357" s="54" t="s">
        <v>140</v>
      </c>
      <c r="N357" s="54" t="s">
        <v>140</v>
      </c>
      <c r="O357" s="54" t="s">
        <v>140</v>
      </c>
      <c r="P357" s="54" t="s">
        <v>140</v>
      </c>
      <c r="Q357" s="54" t="s">
        <v>140</v>
      </c>
      <c r="R357" s="54" t="s">
        <v>140</v>
      </c>
      <c r="S357" s="54" t="s">
        <v>140</v>
      </c>
      <c r="T357" s="54" t="s">
        <v>140</v>
      </c>
      <c r="U357" s="8" t="s">
        <v>140</v>
      </c>
    </row>
    <row r="358" spans="1:21" ht="27.75" customHeight="1" x14ac:dyDescent="0.2">
      <c r="A358" s="88" t="s">
        <v>10</v>
      </c>
      <c r="B358" s="58" t="s">
        <v>472</v>
      </c>
      <c r="C358" s="54" t="s">
        <v>231</v>
      </c>
      <c r="D358" s="54" t="s">
        <v>140</v>
      </c>
      <c r="E358" s="82" t="s">
        <v>180</v>
      </c>
      <c r="F358" s="54" t="s">
        <v>140</v>
      </c>
      <c r="G358" s="54" t="s">
        <v>140</v>
      </c>
      <c r="H358" s="54" t="s">
        <v>140</v>
      </c>
      <c r="I358" s="54" t="s">
        <v>140</v>
      </c>
      <c r="J358" s="54" t="s">
        <v>140</v>
      </c>
      <c r="K358" s="54" t="s">
        <v>140</v>
      </c>
      <c r="L358" s="54" t="s">
        <v>140</v>
      </c>
      <c r="M358" s="54" t="s">
        <v>140</v>
      </c>
      <c r="N358" s="54" t="s">
        <v>140</v>
      </c>
      <c r="O358" s="61">
        <v>0</v>
      </c>
      <c r="P358" s="61">
        <v>40</v>
      </c>
      <c r="Q358" s="61">
        <v>40</v>
      </c>
      <c r="R358" s="61">
        <v>40</v>
      </c>
      <c r="S358" s="61">
        <v>40</v>
      </c>
      <c r="T358" s="61">
        <v>40</v>
      </c>
      <c r="U358" s="8" t="s">
        <v>140</v>
      </c>
    </row>
    <row r="359" spans="1:21" ht="29.25" customHeight="1" x14ac:dyDescent="0.2">
      <c r="A359" s="89"/>
      <c r="B359" s="58" t="s">
        <v>473</v>
      </c>
      <c r="C359" s="6" t="s">
        <v>231</v>
      </c>
      <c r="D359" s="54" t="s">
        <v>140</v>
      </c>
      <c r="E359" s="81" t="s">
        <v>180</v>
      </c>
      <c r="F359" s="54" t="s">
        <v>140</v>
      </c>
      <c r="G359" s="54" t="s">
        <v>140</v>
      </c>
      <c r="H359" s="54" t="s">
        <v>140</v>
      </c>
      <c r="I359" s="54" t="s">
        <v>140</v>
      </c>
      <c r="J359" s="54" t="s">
        <v>140</v>
      </c>
      <c r="K359" s="54" t="s">
        <v>140</v>
      </c>
      <c r="L359" s="54" t="s">
        <v>140</v>
      </c>
      <c r="M359" s="54" t="s">
        <v>140</v>
      </c>
      <c r="N359" s="54" t="s">
        <v>140</v>
      </c>
      <c r="O359" s="54" t="s">
        <v>140</v>
      </c>
      <c r="P359" s="54" t="s">
        <v>140</v>
      </c>
      <c r="Q359" s="54" t="s">
        <v>140</v>
      </c>
      <c r="R359" s="54" t="s">
        <v>140</v>
      </c>
      <c r="S359" s="54" t="s">
        <v>140</v>
      </c>
      <c r="T359" s="54" t="s">
        <v>140</v>
      </c>
      <c r="U359" s="8" t="s">
        <v>140</v>
      </c>
    </row>
    <row r="360" spans="1:21" ht="28.5" customHeight="1" x14ac:dyDescent="0.2">
      <c r="A360" s="96"/>
      <c r="B360" s="58" t="s">
        <v>474</v>
      </c>
      <c r="C360" s="6" t="s">
        <v>260</v>
      </c>
      <c r="D360" s="54" t="s">
        <v>140</v>
      </c>
      <c r="E360" s="81" t="s">
        <v>180</v>
      </c>
      <c r="F360" s="54" t="s">
        <v>140</v>
      </c>
      <c r="G360" s="54" t="s">
        <v>140</v>
      </c>
      <c r="H360" s="54" t="s">
        <v>140</v>
      </c>
      <c r="I360" s="54" t="s">
        <v>140</v>
      </c>
      <c r="J360" s="54" t="s">
        <v>140</v>
      </c>
      <c r="K360" s="54" t="s">
        <v>140</v>
      </c>
      <c r="L360" s="54" t="s">
        <v>140</v>
      </c>
      <c r="M360" s="54" t="s">
        <v>140</v>
      </c>
      <c r="N360" s="54" t="s">
        <v>140</v>
      </c>
      <c r="O360" s="54" t="s">
        <v>140</v>
      </c>
      <c r="P360" s="54" t="s">
        <v>140</v>
      </c>
      <c r="Q360" s="54" t="s">
        <v>140</v>
      </c>
      <c r="R360" s="54" t="s">
        <v>140</v>
      </c>
      <c r="S360" s="54" t="s">
        <v>140</v>
      </c>
      <c r="T360" s="54" t="s">
        <v>140</v>
      </c>
      <c r="U360" s="8" t="s">
        <v>140</v>
      </c>
    </row>
    <row r="361" spans="1:21" s="62" customFormat="1" ht="108" x14ac:dyDescent="0.2">
      <c r="A361" s="88" t="s">
        <v>11</v>
      </c>
      <c r="B361" s="1" t="s">
        <v>521</v>
      </c>
      <c r="C361" s="2" t="s">
        <v>140</v>
      </c>
      <c r="D361" s="2" t="s">
        <v>140</v>
      </c>
      <c r="E361" s="2" t="s">
        <v>140</v>
      </c>
      <c r="F361" s="21" t="s">
        <v>319</v>
      </c>
      <c r="G361" s="40" t="s">
        <v>529</v>
      </c>
      <c r="H361" s="23"/>
      <c r="I361" s="23"/>
      <c r="J361" s="2" t="s">
        <v>140</v>
      </c>
      <c r="K361" s="2" t="s">
        <v>140</v>
      </c>
      <c r="L361" s="2" t="s">
        <v>140</v>
      </c>
      <c r="M361" s="2" t="s">
        <v>140</v>
      </c>
      <c r="N361" s="2" t="s">
        <v>140</v>
      </c>
      <c r="O361" s="2" t="s">
        <v>140</v>
      </c>
      <c r="P361" s="2" t="s">
        <v>140</v>
      </c>
      <c r="Q361" s="2" t="s">
        <v>140</v>
      </c>
      <c r="R361" s="2" t="s">
        <v>140</v>
      </c>
      <c r="S361" s="2" t="s">
        <v>140</v>
      </c>
      <c r="T361" s="2" t="s">
        <v>140</v>
      </c>
      <c r="U361" s="3" t="s">
        <v>140</v>
      </c>
    </row>
    <row r="362" spans="1:21" s="62" customFormat="1" x14ac:dyDescent="0.2">
      <c r="A362" s="89"/>
      <c r="B362" s="1" t="s">
        <v>257</v>
      </c>
      <c r="C362" s="2" t="s">
        <v>178</v>
      </c>
      <c r="D362" s="2" t="s">
        <v>160</v>
      </c>
      <c r="E362" s="2" t="s">
        <v>160</v>
      </c>
      <c r="F362" s="21" t="s">
        <v>160</v>
      </c>
      <c r="G362" s="54" t="s">
        <v>140</v>
      </c>
      <c r="H362" s="2" t="s">
        <v>160</v>
      </c>
      <c r="I362" s="2" t="s">
        <v>160</v>
      </c>
      <c r="J362" s="2" t="s">
        <v>160</v>
      </c>
      <c r="K362" s="2" t="s">
        <v>140</v>
      </c>
      <c r="L362" s="2" t="s">
        <v>140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11">
        <v>0</v>
      </c>
      <c r="U362" s="3">
        <f>SUM(M362:T362)</f>
        <v>0</v>
      </c>
    </row>
    <row r="363" spans="1:21" s="24" customFormat="1" x14ac:dyDescent="0.2">
      <c r="A363" s="96"/>
      <c r="B363" s="1" t="s">
        <v>256</v>
      </c>
      <c r="C363" s="2" t="s">
        <v>141</v>
      </c>
      <c r="D363" s="2" t="s">
        <v>140</v>
      </c>
      <c r="E363" s="2" t="s">
        <v>140</v>
      </c>
      <c r="F363" s="2" t="s">
        <v>140</v>
      </c>
      <c r="G363" s="54" t="s">
        <v>140</v>
      </c>
      <c r="H363" s="6" t="s">
        <v>492</v>
      </c>
      <c r="I363" s="2">
        <v>1840704770</v>
      </c>
      <c r="J363" s="2">
        <v>414</v>
      </c>
      <c r="K363" s="2" t="s">
        <v>140</v>
      </c>
      <c r="L363" s="2" t="s">
        <v>140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4469.8999999999996</v>
      </c>
      <c r="S363" s="11">
        <v>0</v>
      </c>
      <c r="T363" s="11">
        <v>0</v>
      </c>
      <c r="U363" s="3">
        <f>SUM(M363:T363)</f>
        <v>4469.8999999999996</v>
      </c>
    </row>
    <row r="364" spans="1:21" ht="24" customHeight="1" x14ac:dyDescent="0.2">
      <c r="A364" s="6" t="s">
        <v>12</v>
      </c>
      <c r="B364" s="55" t="s">
        <v>472</v>
      </c>
      <c r="C364" s="6" t="s">
        <v>246</v>
      </c>
      <c r="D364" s="6" t="s">
        <v>140</v>
      </c>
      <c r="E364" s="81" t="s">
        <v>180</v>
      </c>
      <c r="F364" s="6" t="s">
        <v>140</v>
      </c>
      <c r="G364" s="54" t="s">
        <v>140</v>
      </c>
      <c r="H364" s="6" t="s">
        <v>140</v>
      </c>
      <c r="I364" s="6" t="s">
        <v>140</v>
      </c>
      <c r="J364" s="6" t="s">
        <v>140</v>
      </c>
      <c r="K364" s="6" t="s">
        <v>140</v>
      </c>
      <c r="L364" s="6" t="s">
        <v>140</v>
      </c>
      <c r="M364" s="8" t="s">
        <v>140</v>
      </c>
      <c r="N364" s="8" t="s">
        <v>140</v>
      </c>
      <c r="O364" s="61">
        <v>0</v>
      </c>
      <c r="P364" s="61">
        <v>0</v>
      </c>
      <c r="Q364" s="61">
        <v>0</v>
      </c>
      <c r="R364" s="61">
        <v>0</v>
      </c>
      <c r="S364" s="9">
        <v>188.5</v>
      </c>
      <c r="T364" s="9">
        <v>189</v>
      </c>
      <c r="U364" s="3" t="s">
        <v>140</v>
      </c>
    </row>
    <row r="365" spans="1:21" ht="108" x14ac:dyDescent="0.2">
      <c r="A365" s="83" t="s">
        <v>13</v>
      </c>
      <c r="B365" s="1" t="s">
        <v>71</v>
      </c>
      <c r="C365" s="2" t="s">
        <v>140</v>
      </c>
      <c r="D365" s="2" t="s">
        <v>140</v>
      </c>
      <c r="E365" s="2" t="s">
        <v>140</v>
      </c>
      <c r="F365" s="21" t="s">
        <v>319</v>
      </c>
      <c r="G365" s="40" t="s">
        <v>529</v>
      </c>
      <c r="H365" s="2" t="s">
        <v>140</v>
      </c>
      <c r="I365" s="2" t="s">
        <v>140</v>
      </c>
      <c r="J365" s="2" t="s">
        <v>140</v>
      </c>
      <c r="K365" s="2" t="s">
        <v>140</v>
      </c>
      <c r="L365" s="2" t="s">
        <v>140</v>
      </c>
      <c r="M365" s="2" t="s">
        <v>140</v>
      </c>
      <c r="N365" s="2" t="s">
        <v>140</v>
      </c>
      <c r="O365" s="2" t="s">
        <v>140</v>
      </c>
      <c r="P365" s="2" t="s">
        <v>140</v>
      </c>
      <c r="Q365" s="2" t="s">
        <v>140</v>
      </c>
      <c r="R365" s="2" t="s">
        <v>140</v>
      </c>
      <c r="S365" s="2" t="s">
        <v>140</v>
      </c>
      <c r="T365" s="2" t="s">
        <v>140</v>
      </c>
      <c r="U365" s="3" t="s">
        <v>140</v>
      </c>
    </row>
    <row r="366" spans="1:21" s="24" customFormat="1" x14ac:dyDescent="0.2">
      <c r="A366" s="83"/>
      <c r="B366" s="1" t="s">
        <v>257</v>
      </c>
      <c r="C366" s="2" t="s">
        <v>178</v>
      </c>
      <c r="D366" s="2" t="s">
        <v>160</v>
      </c>
      <c r="E366" s="2" t="s">
        <v>160</v>
      </c>
      <c r="F366" s="21" t="s">
        <v>160</v>
      </c>
      <c r="G366" s="54" t="s">
        <v>140</v>
      </c>
      <c r="H366" s="6" t="s">
        <v>492</v>
      </c>
      <c r="I366" s="6" t="s">
        <v>491</v>
      </c>
      <c r="J366" s="6" t="s">
        <v>51</v>
      </c>
      <c r="K366" s="2" t="s">
        <v>140</v>
      </c>
      <c r="L366" s="2" t="s">
        <v>140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3">
        <v>37964.5</v>
      </c>
      <c r="T366" s="3">
        <v>56946.8</v>
      </c>
      <c r="U366" s="3">
        <v>0</v>
      </c>
    </row>
    <row r="367" spans="1:21" s="24" customFormat="1" x14ac:dyDescent="0.2">
      <c r="A367" s="83"/>
      <c r="B367" s="1" t="s">
        <v>256</v>
      </c>
      <c r="C367" s="2" t="s">
        <v>141</v>
      </c>
      <c r="D367" s="2" t="s">
        <v>140</v>
      </c>
      <c r="E367" s="2" t="s">
        <v>140</v>
      </c>
      <c r="F367" s="2" t="s">
        <v>140</v>
      </c>
      <c r="G367" s="54" t="s">
        <v>140</v>
      </c>
      <c r="H367" s="6" t="s">
        <v>492</v>
      </c>
      <c r="I367" s="6" t="s">
        <v>49</v>
      </c>
      <c r="J367" s="6" t="s">
        <v>51</v>
      </c>
      <c r="K367" s="2" t="s">
        <v>140</v>
      </c>
      <c r="L367" s="2" t="s">
        <v>140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2595.6</v>
      </c>
      <c r="S367" s="3">
        <v>383.5</v>
      </c>
      <c r="T367" s="3">
        <v>575.20000000000005</v>
      </c>
      <c r="U367" s="3">
        <f>SUM(M367:T367)</f>
        <v>3554.3</v>
      </c>
    </row>
    <row r="368" spans="1:21" ht="24.75" customHeight="1" x14ac:dyDescent="0.2">
      <c r="A368" s="6" t="s">
        <v>14</v>
      </c>
      <c r="B368" s="55" t="s">
        <v>466</v>
      </c>
      <c r="C368" s="6" t="s">
        <v>246</v>
      </c>
      <c r="D368" s="6" t="s">
        <v>140</v>
      </c>
      <c r="E368" s="81" t="s">
        <v>180</v>
      </c>
      <c r="F368" s="6" t="s">
        <v>140</v>
      </c>
      <c r="G368" s="54" t="s">
        <v>140</v>
      </c>
      <c r="H368" s="6" t="s">
        <v>140</v>
      </c>
      <c r="I368" s="6" t="s">
        <v>140</v>
      </c>
      <c r="J368" s="6" t="s">
        <v>140</v>
      </c>
      <c r="K368" s="6" t="s">
        <v>140</v>
      </c>
      <c r="L368" s="6" t="s">
        <v>140</v>
      </c>
      <c r="M368" s="8" t="s">
        <v>140</v>
      </c>
      <c r="N368" s="8" t="s">
        <v>140</v>
      </c>
      <c r="O368" s="61">
        <v>0</v>
      </c>
      <c r="P368" s="61">
        <v>0</v>
      </c>
      <c r="Q368" s="61">
        <v>0</v>
      </c>
      <c r="R368" s="61">
        <v>0</v>
      </c>
      <c r="S368" s="9">
        <v>0</v>
      </c>
      <c r="T368" s="9">
        <v>40</v>
      </c>
      <c r="U368" s="3" t="s">
        <v>140</v>
      </c>
    </row>
    <row r="369" spans="1:21" ht="108" x14ac:dyDescent="0.2">
      <c r="A369" s="83" t="s">
        <v>15</v>
      </c>
      <c r="B369" s="1" t="s">
        <v>69</v>
      </c>
      <c r="C369" s="2" t="s">
        <v>140</v>
      </c>
      <c r="D369" s="2" t="s">
        <v>140</v>
      </c>
      <c r="E369" s="2" t="s">
        <v>140</v>
      </c>
      <c r="F369" s="21" t="s">
        <v>319</v>
      </c>
      <c r="G369" s="40" t="s">
        <v>529</v>
      </c>
      <c r="H369" s="2" t="s">
        <v>140</v>
      </c>
      <c r="I369" s="2" t="s">
        <v>140</v>
      </c>
      <c r="J369" s="2" t="s">
        <v>140</v>
      </c>
      <c r="K369" s="2" t="s">
        <v>140</v>
      </c>
      <c r="L369" s="2" t="s">
        <v>140</v>
      </c>
      <c r="M369" s="2" t="s">
        <v>140</v>
      </c>
      <c r="N369" s="2" t="s">
        <v>140</v>
      </c>
      <c r="O369" s="2" t="s">
        <v>140</v>
      </c>
      <c r="P369" s="2" t="s">
        <v>140</v>
      </c>
      <c r="Q369" s="2" t="s">
        <v>140</v>
      </c>
      <c r="R369" s="2" t="s">
        <v>140</v>
      </c>
      <c r="S369" s="2" t="s">
        <v>140</v>
      </c>
      <c r="T369" s="2" t="s">
        <v>140</v>
      </c>
      <c r="U369" s="3" t="s">
        <v>140</v>
      </c>
    </row>
    <row r="370" spans="1:21" s="24" customFormat="1" x14ac:dyDescent="0.2">
      <c r="A370" s="83"/>
      <c r="B370" s="1" t="s">
        <v>256</v>
      </c>
      <c r="C370" s="2" t="s">
        <v>141</v>
      </c>
      <c r="D370" s="2" t="s">
        <v>140</v>
      </c>
      <c r="E370" s="2" t="s">
        <v>140</v>
      </c>
      <c r="F370" s="2" t="s">
        <v>140</v>
      </c>
      <c r="G370" s="54" t="s">
        <v>140</v>
      </c>
      <c r="H370" s="6" t="s">
        <v>492</v>
      </c>
      <c r="I370" s="6" t="s">
        <v>49</v>
      </c>
      <c r="J370" s="2" t="s">
        <v>140</v>
      </c>
      <c r="K370" s="2" t="s">
        <v>140</v>
      </c>
      <c r="L370" s="2" t="s">
        <v>140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7027.7</v>
      </c>
      <c r="S370" s="3">
        <v>698.2</v>
      </c>
      <c r="T370" s="3">
        <v>1064.9000000000001</v>
      </c>
      <c r="U370" s="3">
        <f>SUM(M370:T370)</f>
        <v>8790.7999999999993</v>
      </c>
    </row>
    <row r="371" spans="1:21" s="24" customFormat="1" x14ac:dyDescent="0.2">
      <c r="A371" s="83"/>
      <c r="B371" s="1" t="s">
        <v>257</v>
      </c>
      <c r="C371" s="2" t="s">
        <v>141</v>
      </c>
      <c r="D371" s="2" t="s">
        <v>140</v>
      </c>
      <c r="E371" s="2" t="s">
        <v>140</v>
      </c>
      <c r="F371" s="2" t="s">
        <v>140</v>
      </c>
      <c r="G371" s="54" t="s">
        <v>140</v>
      </c>
      <c r="H371" s="6" t="s">
        <v>492</v>
      </c>
      <c r="I371" s="6" t="s">
        <v>491</v>
      </c>
      <c r="J371" s="2" t="s">
        <v>140</v>
      </c>
      <c r="K371" s="2" t="s">
        <v>140</v>
      </c>
      <c r="L371" s="2" t="s">
        <v>140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0</v>
      </c>
      <c r="S371" s="3">
        <v>69120.800000000003</v>
      </c>
      <c r="T371" s="3">
        <v>105426.1</v>
      </c>
      <c r="U371" s="3">
        <f>SUM(M371:T371)</f>
        <v>174546.90000000002</v>
      </c>
    </row>
    <row r="372" spans="1:21" ht="28.5" customHeight="1" x14ac:dyDescent="0.2">
      <c r="A372" s="6" t="s">
        <v>16</v>
      </c>
      <c r="B372" s="55" t="s">
        <v>466</v>
      </c>
      <c r="C372" s="6" t="s">
        <v>246</v>
      </c>
      <c r="D372" s="6" t="s">
        <v>140</v>
      </c>
      <c r="E372" s="81" t="s">
        <v>180</v>
      </c>
      <c r="F372" s="6" t="s">
        <v>140</v>
      </c>
      <c r="G372" s="54" t="s">
        <v>140</v>
      </c>
      <c r="H372" s="6" t="s">
        <v>140</v>
      </c>
      <c r="I372" s="6" t="s">
        <v>140</v>
      </c>
      <c r="J372" s="6" t="s">
        <v>140</v>
      </c>
      <c r="K372" s="6" t="s">
        <v>140</v>
      </c>
      <c r="L372" s="6" t="s">
        <v>140</v>
      </c>
      <c r="M372" s="8" t="s">
        <v>140</v>
      </c>
      <c r="N372" s="8" t="s">
        <v>140</v>
      </c>
      <c r="O372" s="61">
        <v>0</v>
      </c>
      <c r="P372" s="61">
        <v>0</v>
      </c>
      <c r="Q372" s="61">
        <v>0</v>
      </c>
      <c r="R372" s="61">
        <v>0</v>
      </c>
      <c r="S372" s="8">
        <v>0</v>
      </c>
      <c r="T372" s="8">
        <v>40</v>
      </c>
      <c r="U372" s="3" t="s">
        <v>140</v>
      </c>
    </row>
    <row r="373" spans="1:21" ht="108" x14ac:dyDescent="0.2">
      <c r="A373" s="83" t="s">
        <v>18</v>
      </c>
      <c r="B373" s="1" t="s">
        <v>17</v>
      </c>
      <c r="C373" s="2" t="s">
        <v>140</v>
      </c>
      <c r="D373" s="2" t="s">
        <v>140</v>
      </c>
      <c r="E373" s="2" t="s">
        <v>140</v>
      </c>
      <c r="F373" s="21" t="s">
        <v>507</v>
      </c>
      <c r="G373" s="40" t="s">
        <v>529</v>
      </c>
      <c r="H373" s="2" t="s">
        <v>140</v>
      </c>
      <c r="I373" s="2" t="s">
        <v>140</v>
      </c>
      <c r="J373" s="2" t="s">
        <v>140</v>
      </c>
      <c r="K373" s="2" t="s">
        <v>140</v>
      </c>
      <c r="L373" s="2" t="s">
        <v>140</v>
      </c>
      <c r="M373" s="2" t="s">
        <v>140</v>
      </c>
      <c r="N373" s="2" t="s">
        <v>140</v>
      </c>
      <c r="O373" s="2" t="s">
        <v>140</v>
      </c>
      <c r="P373" s="2" t="s">
        <v>140</v>
      </c>
      <c r="Q373" s="2" t="s">
        <v>140</v>
      </c>
      <c r="R373" s="2" t="s">
        <v>140</v>
      </c>
      <c r="S373" s="2" t="s">
        <v>140</v>
      </c>
      <c r="T373" s="2" t="s">
        <v>140</v>
      </c>
      <c r="U373" s="3" t="s">
        <v>140</v>
      </c>
    </row>
    <row r="374" spans="1:21" x14ac:dyDescent="0.2">
      <c r="A374" s="83"/>
      <c r="B374" s="1" t="s">
        <v>257</v>
      </c>
      <c r="C374" s="2" t="s">
        <v>178</v>
      </c>
      <c r="D374" s="2" t="s">
        <v>160</v>
      </c>
      <c r="E374" s="2" t="s">
        <v>160</v>
      </c>
      <c r="F374" s="21" t="s">
        <v>160</v>
      </c>
      <c r="G374" s="54" t="s">
        <v>140</v>
      </c>
      <c r="H374" s="2"/>
      <c r="I374" s="2"/>
      <c r="J374" s="2" t="s">
        <v>140</v>
      </c>
      <c r="K374" s="2" t="s">
        <v>140</v>
      </c>
      <c r="L374" s="2" t="s">
        <v>140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11">
        <v>0</v>
      </c>
      <c r="U374" s="3">
        <f>SUM(M374:T374)</f>
        <v>0</v>
      </c>
    </row>
    <row r="375" spans="1:21" s="24" customFormat="1" x14ac:dyDescent="0.2">
      <c r="A375" s="83"/>
      <c r="B375" s="1" t="s">
        <v>256</v>
      </c>
      <c r="C375" s="2" t="s">
        <v>141</v>
      </c>
      <c r="D375" s="2" t="s">
        <v>140</v>
      </c>
      <c r="E375" s="2" t="s">
        <v>140</v>
      </c>
      <c r="F375" s="2" t="s">
        <v>140</v>
      </c>
      <c r="G375" s="54" t="s">
        <v>140</v>
      </c>
      <c r="H375" s="41" t="s">
        <v>492</v>
      </c>
      <c r="I375" s="2">
        <v>1840704102</v>
      </c>
      <c r="J375" s="2">
        <v>414</v>
      </c>
      <c r="K375" s="2" t="s">
        <v>140</v>
      </c>
      <c r="L375" s="2" t="s">
        <v>140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6615.3</v>
      </c>
      <c r="S375" s="11">
        <v>0</v>
      </c>
      <c r="T375" s="11">
        <v>0</v>
      </c>
      <c r="U375" s="3">
        <f>SUM(M375:T375)</f>
        <v>6615.3</v>
      </c>
    </row>
    <row r="376" spans="1:21" ht="25.5" x14ac:dyDescent="0.2">
      <c r="A376" s="6" t="s">
        <v>19</v>
      </c>
      <c r="B376" s="55" t="s">
        <v>466</v>
      </c>
      <c r="C376" s="6" t="s">
        <v>246</v>
      </c>
      <c r="D376" s="6" t="s">
        <v>140</v>
      </c>
      <c r="E376" s="81" t="s">
        <v>180</v>
      </c>
      <c r="F376" s="6" t="s">
        <v>140</v>
      </c>
      <c r="G376" s="54" t="s">
        <v>140</v>
      </c>
      <c r="H376" s="6" t="s">
        <v>140</v>
      </c>
      <c r="I376" s="6" t="s">
        <v>140</v>
      </c>
      <c r="J376" s="6" t="s">
        <v>140</v>
      </c>
      <c r="K376" s="6" t="s">
        <v>140</v>
      </c>
      <c r="L376" s="6" t="s">
        <v>140</v>
      </c>
      <c r="M376" s="8" t="s">
        <v>140</v>
      </c>
      <c r="N376" s="8" t="s">
        <v>140</v>
      </c>
      <c r="O376" s="9">
        <v>0</v>
      </c>
      <c r="P376" s="9">
        <v>0</v>
      </c>
      <c r="Q376" s="9">
        <v>0</v>
      </c>
      <c r="R376" s="9">
        <v>0</v>
      </c>
      <c r="S376" s="9">
        <v>90</v>
      </c>
      <c r="T376" s="9">
        <v>90</v>
      </c>
      <c r="U376" s="3" t="s">
        <v>140</v>
      </c>
    </row>
    <row r="377" spans="1:21" ht="108" x14ac:dyDescent="0.2">
      <c r="A377" s="83" t="s">
        <v>38</v>
      </c>
      <c r="B377" s="1" t="s">
        <v>522</v>
      </c>
      <c r="C377" s="2" t="s">
        <v>140</v>
      </c>
      <c r="D377" s="2" t="s">
        <v>140</v>
      </c>
      <c r="E377" s="2" t="s">
        <v>140</v>
      </c>
      <c r="F377" s="21" t="s">
        <v>507</v>
      </c>
      <c r="G377" s="40" t="s">
        <v>529</v>
      </c>
      <c r="H377" s="2" t="s">
        <v>140</v>
      </c>
      <c r="I377" s="2" t="s">
        <v>140</v>
      </c>
      <c r="J377" s="2" t="s">
        <v>140</v>
      </c>
      <c r="K377" s="2" t="s">
        <v>140</v>
      </c>
      <c r="L377" s="2" t="s">
        <v>140</v>
      </c>
      <c r="M377" s="2" t="s">
        <v>140</v>
      </c>
      <c r="N377" s="2" t="s">
        <v>140</v>
      </c>
      <c r="O377" s="2" t="s">
        <v>140</v>
      </c>
      <c r="P377" s="2" t="s">
        <v>140</v>
      </c>
      <c r="Q377" s="2" t="s">
        <v>140</v>
      </c>
      <c r="R377" s="2" t="s">
        <v>140</v>
      </c>
      <c r="S377" s="2" t="s">
        <v>140</v>
      </c>
      <c r="T377" s="2" t="s">
        <v>140</v>
      </c>
      <c r="U377" s="3" t="s">
        <v>140</v>
      </c>
    </row>
    <row r="378" spans="1:21" s="24" customFormat="1" x14ac:dyDescent="0.2">
      <c r="A378" s="83"/>
      <c r="B378" s="1" t="s">
        <v>257</v>
      </c>
      <c r="C378" s="2" t="s">
        <v>178</v>
      </c>
      <c r="D378" s="2" t="s">
        <v>160</v>
      </c>
      <c r="E378" s="2" t="s">
        <v>160</v>
      </c>
      <c r="F378" s="21" t="s">
        <v>160</v>
      </c>
      <c r="G378" s="54" t="s">
        <v>140</v>
      </c>
      <c r="H378" s="6" t="s">
        <v>492</v>
      </c>
      <c r="I378" s="2">
        <v>1840755055</v>
      </c>
      <c r="J378" s="2">
        <v>414</v>
      </c>
      <c r="K378" s="2" t="s">
        <v>140</v>
      </c>
      <c r="L378" s="2" t="s">
        <v>140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2">
        <v>5940</v>
      </c>
      <c r="S378" s="12">
        <v>0</v>
      </c>
      <c r="T378" s="12">
        <v>0</v>
      </c>
      <c r="U378" s="8">
        <f>SUM(M378:T378)</f>
        <v>5940</v>
      </c>
    </row>
    <row r="379" spans="1:21" s="24" customFormat="1" x14ac:dyDescent="0.2">
      <c r="A379" s="83"/>
      <c r="B379" s="1" t="s">
        <v>256</v>
      </c>
      <c r="C379" s="2" t="s">
        <v>141</v>
      </c>
      <c r="D379" s="2" t="s">
        <v>140</v>
      </c>
      <c r="E379" s="2" t="s">
        <v>140</v>
      </c>
      <c r="F379" s="2" t="s">
        <v>140</v>
      </c>
      <c r="G379" s="54" t="s">
        <v>140</v>
      </c>
      <c r="H379" s="6" t="s">
        <v>492</v>
      </c>
      <c r="I379" s="2" t="s">
        <v>49</v>
      </c>
      <c r="J379" s="2">
        <v>414</v>
      </c>
      <c r="K379" s="2" t="s">
        <v>140</v>
      </c>
      <c r="L379" s="2" t="s">
        <v>140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2">
        <v>60</v>
      </c>
      <c r="S379" s="12">
        <v>0</v>
      </c>
      <c r="T379" s="12">
        <v>0</v>
      </c>
      <c r="U379" s="8">
        <f>SUM(M379:T379)</f>
        <v>60</v>
      </c>
    </row>
    <row r="380" spans="1:21" ht="25.5" x14ac:dyDescent="0.2">
      <c r="A380" s="6" t="s">
        <v>39</v>
      </c>
      <c r="B380" s="55" t="s">
        <v>466</v>
      </c>
      <c r="C380" s="6" t="s">
        <v>246</v>
      </c>
      <c r="D380" s="6" t="s">
        <v>140</v>
      </c>
      <c r="E380" s="81" t="s">
        <v>180</v>
      </c>
      <c r="F380" s="6" t="s">
        <v>140</v>
      </c>
      <c r="G380" s="54" t="s">
        <v>140</v>
      </c>
      <c r="H380" s="6" t="s">
        <v>140</v>
      </c>
      <c r="I380" s="6" t="s">
        <v>140</v>
      </c>
      <c r="J380" s="6" t="s">
        <v>140</v>
      </c>
      <c r="K380" s="6" t="s">
        <v>140</v>
      </c>
      <c r="L380" s="6" t="s">
        <v>140</v>
      </c>
      <c r="M380" s="8" t="s">
        <v>140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90</v>
      </c>
      <c r="T380" s="9">
        <v>90</v>
      </c>
      <c r="U380" s="3" t="s">
        <v>140</v>
      </c>
    </row>
    <row r="381" spans="1:21" ht="108" x14ac:dyDescent="0.2">
      <c r="A381" s="83" t="s">
        <v>40</v>
      </c>
      <c r="B381" s="1" t="s">
        <v>98</v>
      </c>
      <c r="C381" s="2" t="s">
        <v>140</v>
      </c>
      <c r="D381" s="2" t="s">
        <v>140</v>
      </c>
      <c r="E381" s="2" t="s">
        <v>140</v>
      </c>
      <c r="F381" s="21" t="s">
        <v>507</v>
      </c>
      <c r="G381" s="40" t="s">
        <v>529</v>
      </c>
      <c r="H381" s="2" t="s">
        <v>140</v>
      </c>
      <c r="I381" s="2" t="s">
        <v>140</v>
      </c>
      <c r="J381" s="2" t="s">
        <v>140</v>
      </c>
      <c r="K381" s="2" t="s">
        <v>140</v>
      </c>
      <c r="L381" s="2" t="s">
        <v>140</v>
      </c>
      <c r="M381" s="2" t="s">
        <v>140</v>
      </c>
      <c r="N381" s="2" t="s">
        <v>140</v>
      </c>
      <c r="O381" s="2" t="s">
        <v>140</v>
      </c>
      <c r="P381" s="2" t="s">
        <v>140</v>
      </c>
      <c r="Q381" s="2" t="s">
        <v>140</v>
      </c>
      <c r="R381" s="2" t="s">
        <v>140</v>
      </c>
      <c r="S381" s="2" t="s">
        <v>140</v>
      </c>
      <c r="T381" s="2" t="s">
        <v>140</v>
      </c>
      <c r="U381" s="3" t="s">
        <v>140</v>
      </c>
    </row>
    <row r="382" spans="1:21" s="24" customFormat="1" x14ac:dyDescent="0.2">
      <c r="A382" s="83"/>
      <c r="B382" s="1" t="s">
        <v>257</v>
      </c>
      <c r="C382" s="2" t="s">
        <v>178</v>
      </c>
      <c r="D382" s="2" t="s">
        <v>160</v>
      </c>
      <c r="E382" s="2" t="s">
        <v>160</v>
      </c>
      <c r="F382" s="21" t="s">
        <v>160</v>
      </c>
      <c r="G382" s="54" t="s">
        <v>140</v>
      </c>
      <c r="H382" s="6" t="s">
        <v>492</v>
      </c>
      <c r="I382" s="2">
        <v>1840755055</v>
      </c>
      <c r="J382" s="2">
        <v>414</v>
      </c>
      <c r="K382" s="2" t="s">
        <v>140</v>
      </c>
      <c r="L382" s="2" t="s">
        <v>140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5940</v>
      </c>
      <c r="S382" s="11">
        <v>0</v>
      </c>
      <c r="T382" s="11">
        <v>0</v>
      </c>
      <c r="U382" s="8">
        <f>SUM(M382:T382)</f>
        <v>5940</v>
      </c>
    </row>
    <row r="383" spans="1:21" s="24" customFormat="1" x14ac:dyDescent="0.2">
      <c r="A383" s="83"/>
      <c r="B383" s="1" t="s">
        <v>256</v>
      </c>
      <c r="C383" s="2" t="s">
        <v>141</v>
      </c>
      <c r="D383" s="2" t="s">
        <v>140</v>
      </c>
      <c r="E383" s="2" t="s">
        <v>140</v>
      </c>
      <c r="F383" s="2" t="s">
        <v>140</v>
      </c>
      <c r="G383" s="54" t="s">
        <v>140</v>
      </c>
      <c r="H383" s="6" t="s">
        <v>492</v>
      </c>
      <c r="I383" s="2" t="s">
        <v>49</v>
      </c>
      <c r="J383" s="2">
        <v>414</v>
      </c>
      <c r="K383" s="2" t="s">
        <v>140</v>
      </c>
      <c r="L383" s="2" t="s">
        <v>140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60</v>
      </c>
      <c r="S383" s="11">
        <v>0</v>
      </c>
      <c r="T383" s="11">
        <v>0</v>
      </c>
      <c r="U383" s="8">
        <f>SUM(M383:T383)</f>
        <v>60</v>
      </c>
    </row>
    <row r="384" spans="1:21" ht="25.5" x14ac:dyDescent="0.2">
      <c r="A384" s="6" t="s">
        <v>41</v>
      </c>
      <c r="B384" s="55" t="s">
        <v>466</v>
      </c>
      <c r="C384" s="6" t="s">
        <v>246</v>
      </c>
      <c r="D384" s="6" t="s">
        <v>140</v>
      </c>
      <c r="E384" s="81" t="s">
        <v>180</v>
      </c>
      <c r="F384" s="6" t="s">
        <v>140</v>
      </c>
      <c r="G384" s="54" t="s">
        <v>140</v>
      </c>
      <c r="H384" s="6" t="s">
        <v>140</v>
      </c>
      <c r="I384" s="6" t="s">
        <v>140</v>
      </c>
      <c r="J384" s="6" t="s">
        <v>140</v>
      </c>
      <c r="K384" s="6" t="s">
        <v>140</v>
      </c>
      <c r="L384" s="6" t="s">
        <v>140</v>
      </c>
      <c r="M384" s="8" t="s">
        <v>140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90</v>
      </c>
      <c r="T384" s="9">
        <v>90</v>
      </c>
      <c r="U384" s="3" t="s">
        <v>140</v>
      </c>
    </row>
    <row r="385" spans="1:21" ht="108" x14ac:dyDescent="0.2">
      <c r="A385" s="83" t="s">
        <v>42</v>
      </c>
      <c r="B385" s="1" t="s">
        <v>99</v>
      </c>
      <c r="C385" s="2" t="s">
        <v>140</v>
      </c>
      <c r="D385" s="2" t="s">
        <v>140</v>
      </c>
      <c r="E385" s="2" t="s">
        <v>140</v>
      </c>
      <c r="F385" s="21" t="s">
        <v>507</v>
      </c>
      <c r="G385" s="40" t="s">
        <v>529</v>
      </c>
      <c r="H385" s="2" t="s">
        <v>140</v>
      </c>
      <c r="I385" s="2" t="s">
        <v>140</v>
      </c>
      <c r="J385" s="2" t="s">
        <v>140</v>
      </c>
      <c r="K385" s="2" t="s">
        <v>140</v>
      </c>
      <c r="L385" s="2" t="s">
        <v>140</v>
      </c>
      <c r="M385" s="2" t="s">
        <v>140</v>
      </c>
      <c r="N385" s="2" t="s">
        <v>140</v>
      </c>
      <c r="O385" s="2" t="s">
        <v>140</v>
      </c>
      <c r="P385" s="2" t="s">
        <v>140</v>
      </c>
      <c r="Q385" s="2" t="s">
        <v>140</v>
      </c>
      <c r="R385" s="2" t="s">
        <v>140</v>
      </c>
      <c r="S385" s="2" t="s">
        <v>140</v>
      </c>
      <c r="T385" s="2" t="s">
        <v>140</v>
      </c>
      <c r="U385" s="3" t="s">
        <v>140</v>
      </c>
    </row>
    <row r="386" spans="1:21" s="24" customFormat="1" x14ac:dyDescent="0.2">
      <c r="A386" s="83"/>
      <c r="B386" s="1" t="s">
        <v>257</v>
      </c>
      <c r="C386" s="2" t="s">
        <v>178</v>
      </c>
      <c r="D386" s="2" t="s">
        <v>160</v>
      </c>
      <c r="E386" s="2" t="s">
        <v>160</v>
      </c>
      <c r="F386" s="21" t="s">
        <v>160</v>
      </c>
      <c r="G386" s="54" t="s">
        <v>140</v>
      </c>
      <c r="H386" s="6" t="s">
        <v>492</v>
      </c>
      <c r="I386" s="2">
        <v>1840755055</v>
      </c>
      <c r="J386" s="2">
        <v>414</v>
      </c>
      <c r="K386" s="2" t="s">
        <v>140</v>
      </c>
      <c r="L386" s="2" t="s">
        <v>140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5940</v>
      </c>
      <c r="S386" s="11">
        <v>0</v>
      </c>
      <c r="T386" s="11">
        <v>0</v>
      </c>
      <c r="U386" s="8">
        <f>SUM(M386:T386)</f>
        <v>5940</v>
      </c>
    </row>
    <row r="387" spans="1:21" s="24" customFormat="1" x14ac:dyDescent="0.2">
      <c r="A387" s="83"/>
      <c r="B387" s="1" t="s">
        <v>256</v>
      </c>
      <c r="C387" s="2" t="s">
        <v>141</v>
      </c>
      <c r="D387" s="2" t="s">
        <v>140</v>
      </c>
      <c r="E387" s="2" t="s">
        <v>140</v>
      </c>
      <c r="F387" s="2" t="s">
        <v>140</v>
      </c>
      <c r="G387" s="54" t="s">
        <v>140</v>
      </c>
      <c r="H387" s="6" t="s">
        <v>492</v>
      </c>
      <c r="I387" s="2" t="s">
        <v>49</v>
      </c>
      <c r="J387" s="2">
        <v>414</v>
      </c>
      <c r="K387" s="2" t="s">
        <v>140</v>
      </c>
      <c r="L387" s="2" t="s">
        <v>140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60</v>
      </c>
      <c r="S387" s="11">
        <v>0</v>
      </c>
      <c r="T387" s="11">
        <v>0</v>
      </c>
      <c r="U387" s="8">
        <f>SUM(M387:T387)</f>
        <v>60</v>
      </c>
    </row>
    <row r="388" spans="1:21" ht="25.5" x14ac:dyDescent="0.2">
      <c r="A388" s="6" t="s">
        <v>43</v>
      </c>
      <c r="B388" s="55" t="s">
        <v>466</v>
      </c>
      <c r="C388" s="6" t="s">
        <v>246</v>
      </c>
      <c r="D388" s="6" t="s">
        <v>140</v>
      </c>
      <c r="E388" s="81" t="s">
        <v>180</v>
      </c>
      <c r="F388" s="6" t="s">
        <v>140</v>
      </c>
      <c r="G388" s="54" t="s">
        <v>140</v>
      </c>
      <c r="H388" s="6" t="s">
        <v>140</v>
      </c>
      <c r="I388" s="6" t="s">
        <v>140</v>
      </c>
      <c r="J388" s="6" t="s">
        <v>140</v>
      </c>
      <c r="K388" s="6" t="s">
        <v>140</v>
      </c>
      <c r="L388" s="6" t="s">
        <v>140</v>
      </c>
      <c r="M388" s="8" t="s">
        <v>140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90</v>
      </c>
      <c r="T388" s="9">
        <v>90</v>
      </c>
      <c r="U388" s="3" t="s">
        <v>140</v>
      </c>
    </row>
    <row r="389" spans="1:21" s="62" customFormat="1" ht="108" x14ac:dyDescent="0.2">
      <c r="A389" s="83" t="s">
        <v>52</v>
      </c>
      <c r="B389" s="1" t="s">
        <v>72</v>
      </c>
      <c r="C389" s="2" t="s">
        <v>140</v>
      </c>
      <c r="D389" s="2" t="s">
        <v>140</v>
      </c>
      <c r="E389" s="2" t="s">
        <v>140</v>
      </c>
      <c r="F389" s="21" t="s">
        <v>319</v>
      </c>
      <c r="G389" s="40" t="s">
        <v>529</v>
      </c>
      <c r="H389" s="2" t="s">
        <v>140</v>
      </c>
      <c r="I389" s="2" t="s">
        <v>140</v>
      </c>
      <c r="J389" s="2" t="s">
        <v>140</v>
      </c>
      <c r="K389" s="2" t="s">
        <v>140</v>
      </c>
      <c r="L389" s="2" t="s">
        <v>140</v>
      </c>
      <c r="M389" s="2" t="s">
        <v>140</v>
      </c>
      <c r="N389" s="2" t="s">
        <v>140</v>
      </c>
      <c r="O389" s="2" t="s">
        <v>140</v>
      </c>
      <c r="P389" s="2" t="s">
        <v>140</v>
      </c>
      <c r="Q389" s="2" t="s">
        <v>140</v>
      </c>
      <c r="R389" s="2" t="s">
        <v>140</v>
      </c>
      <c r="S389" s="2" t="s">
        <v>140</v>
      </c>
      <c r="T389" s="2" t="s">
        <v>140</v>
      </c>
      <c r="U389" s="3" t="s">
        <v>140</v>
      </c>
    </row>
    <row r="390" spans="1:21" s="24" customFormat="1" x14ac:dyDescent="0.2">
      <c r="A390" s="83"/>
      <c r="B390" s="1" t="s">
        <v>257</v>
      </c>
      <c r="C390" s="2" t="s">
        <v>178</v>
      </c>
      <c r="D390" s="2" t="s">
        <v>160</v>
      </c>
      <c r="E390" s="2" t="s">
        <v>160</v>
      </c>
      <c r="F390" s="21" t="s">
        <v>160</v>
      </c>
      <c r="G390" s="54" t="s">
        <v>140</v>
      </c>
      <c r="H390" s="6" t="s">
        <v>492</v>
      </c>
      <c r="I390" s="2">
        <v>1840755055</v>
      </c>
      <c r="J390" s="2">
        <v>414</v>
      </c>
      <c r="K390" s="2" t="s">
        <v>140</v>
      </c>
      <c r="L390" s="2" t="s">
        <v>140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14850</v>
      </c>
      <c r="S390" s="11">
        <v>0</v>
      </c>
      <c r="T390" s="11">
        <v>0</v>
      </c>
      <c r="U390" s="8">
        <f>SUM(M390:T390)</f>
        <v>14850</v>
      </c>
    </row>
    <row r="391" spans="1:21" s="24" customFormat="1" x14ac:dyDescent="0.2">
      <c r="A391" s="83"/>
      <c r="B391" s="1" t="s">
        <v>256</v>
      </c>
      <c r="C391" s="2" t="s">
        <v>141</v>
      </c>
      <c r="D391" s="2" t="s">
        <v>140</v>
      </c>
      <c r="E391" s="2" t="s">
        <v>140</v>
      </c>
      <c r="F391" s="2" t="s">
        <v>140</v>
      </c>
      <c r="G391" s="54" t="s">
        <v>140</v>
      </c>
      <c r="H391" s="6" t="s">
        <v>492</v>
      </c>
      <c r="I391" s="2" t="s">
        <v>49</v>
      </c>
      <c r="J391" s="2">
        <v>414</v>
      </c>
      <c r="K391" s="2" t="s">
        <v>140</v>
      </c>
      <c r="L391" s="2" t="s">
        <v>140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150</v>
      </c>
      <c r="S391" s="11">
        <v>10500</v>
      </c>
      <c r="T391" s="11">
        <v>0</v>
      </c>
      <c r="U391" s="8">
        <f>SUM(M391:T391)</f>
        <v>10650</v>
      </c>
    </row>
    <row r="392" spans="1:21" ht="25.5" x14ac:dyDescent="0.2">
      <c r="A392" s="6" t="s">
        <v>53</v>
      </c>
      <c r="B392" s="55" t="s">
        <v>466</v>
      </c>
      <c r="C392" s="6" t="s">
        <v>246</v>
      </c>
      <c r="D392" s="6" t="s">
        <v>140</v>
      </c>
      <c r="E392" s="81" t="s">
        <v>180</v>
      </c>
      <c r="F392" s="6" t="s">
        <v>140</v>
      </c>
      <c r="G392" s="54" t="s">
        <v>140</v>
      </c>
      <c r="H392" s="6" t="s">
        <v>140</v>
      </c>
      <c r="I392" s="6" t="s">
        <v>140</v>
      </c>
      <c r="J392" s="6" t="s">
        <v>140</v>
      </c>
      <c r="K392" s="6" t="s">
        <v>140</v>
      </c>
      <c r="L392" s="6" t="s">
        <v>140</v>
      </c>
      <c r="M392" s="8" t="s">
        <v>140</v>
      </c>
      <c r="N392" s="8" t="s">
        <v>140</v>
      </c>
      <c r="O392" s="8" t="s">
        <v>140</v>
      </c>
      <c r="P392" s="8" t="s">
        <v>140</v>
      </c>
      <c r="Q392" s="8" t="s">
        <v>140</v>
      </c>
      <c r="R392" s="8">
        <v>0</v>
      </c>
      <c r="S392" s="9">
        <v>0</v>
      </c>
      <c r="T392" s="9">
        <v>90</v>
      </c>
      <c r="U392" s="3" t="s">
        <v>140</v>
      </c>
    </row>
    <row r="393" spans="1:21" ht="48" x14ac:dyDescent="0.2">
      <c r="A393" s="88" t="s">
        <v>229</v>
      </c>
      <c r="B393" s="75" t="s">
        <v>20</v>
      </c>
      <c r="C393" s="2" t="s">
        <v>140</v>
      </c>
      <c r="D393" s="2">
        <v>0.2</v>
      </c>
      <c r="E393" s="2" t="s">
        <v>140</v>
      </c>
      <c r="F393" s="21" t="s">
        <v>308</v>
      </c>
      <c r="G393" s="40" t="s">
        <v>156</v>
      </c>
      <c r="H393" s="2" t="s">
        <v>140</v>
      </c>
      <c r="I393" s="2" t="s">
        <v>140</v>
      </c>
      <c r="J393" s="2" t="s">
        <v>140</v>
      </c>
      <c r="K393" s="2" t="s">
        <v>140</v>
      </c>
      <c r="L393" s="2" t="s">
        <v>140</v>
      </c>
      <c r="M393" s="2" t="s">
        <v>140</v>
      </c>
      <c r="N393" s="2" t="s">
        <v>140</v>
      </c>
      <c r="O393" s="2" t="s">
        <v>140</v>
      </c>
      <c r="P393" s="2" t="s">
        <v>140</v>
      </c>
      <c r="Q393" s="2" t="s">
        <v>140</v>
      </c>
      <c r="R393" s="2" t="s">
        <v>140</v>
      </c>
      <c r="S393" s="2" t="s">
        <v>140</v>
      </c>
      <c r="T393" s="2" t="s">
        <v>140</v>
      </c>
      <c r="U393" s="3" t="s">
        <v>140</v>
      </c>
    </row>
    <row r="394" spans="1:21" x14ac:dyDescent="0.2">
      <c r="A394" s="89"/>
      <c r="B394" s="1" t="s">
        <v>255</v>
      </c>
      <c r="C394" s="2" t="s">
        <v>141</v>
      </c>
      <c r="D394" s="2" t="s">
        <v>140</v>
      </c>
      <c r="E394" s="2" t="s">
        <v>140</v>
      </c>
      <c r="F394" s="2" t="s">
        <v>140</v>
      </c>
      <c r="G394" s="2" t="s">
        <v>140</v>
      </c>
      <c r="H394" s="2" t="s">
        <v>140</v>
      </c>
      <c r="I394" s="2" t="s">
        <v>140</v>
      </c>
      <c r="J394" s="2" t="s">
        <v>140</v>
      </c>
      <c r="K394" s="2" t="s">
        <v>140</v>
      </c>
      <c r="L394" s="2" t="s">
        <v>140</v>
      </c>
      <c r="M394" s="17">
        <f>M396+M397</f>
        <v>0</v>
      </c>
      <c r="N394" s="17">
        <f>N396+N397</f>
        <v>0</v>
      </c>
      <c r="O394" s="17">
        <f t="shared" ref="O394:T394" si="27">SUM(O396:O399)</f>
        <v>24159</v>
      </c>
      <c r="P394" s="17">
        <f t="shared" si="27"/>
        <v>0</v>
      </c>
      <c r="Q394" s="17">
        <f t="shared" si="27"/>
        <v>29464.166000000001</v>
      </c>
      <c r="R394" s="17">
        <f t="shared" si="27"/>
        <v>0</v>
      </c>
      <c r="S394" s="17">
        <f t="shared" si="27"/>
        <v>10990.6</v>
      </c>
      <c r="T394" s="17">
        <f t="shared" si="27"/>
        <v>0</v>
      </c>
      <c r="U394" s="8">
        <f>SUM(M394:T394)</f>
        <v>64613.765999999996</v>
      </c>
    </row>
    <row r="395" spans="1:21" x14ac:dyDescent="0.2">
      <c r="A395" s="89"/>
      <c r="B395" s="1" t="s">
        <v>145</v>
      </c>
      <c r="C395" s="2" t="s">
        <v>140</v>
      </c>
      <c r="D395" s="2" t="s">
        <v>140</v>
      </c>
      <c r="E395" s="2" t="s">
        <v>140</v>
      </c>
      <c r="F395" s="2" t="s">
        <v>140</v>
      </c>
      <c r="G395" s="2" t="s">
        <v>140</v>
      </c>
      <c r="H395" s="2" t="s">
        <v>140</v>
      </c>
      <c r="I395" s="2" t="s">
        <v>140</v>
      </c>
      <c r="J395" s="2" t="s">
        <v>140</v>
      </c>
      <c r="K395" s="2" t="s">
        <v>140</v>
      </c>
      <c r="L395" s="2" t="s">
        <v>140</v>
      </c>
      <c r="M395" s="3" t="s">
        <v>140</v>
      </c>
      <c r="N395" s="3" t="s">
        <v>140</v>
      </c>
      <c r="O395" s="3" t="s">
        <v>140</v>
      </c>
      <c r="P395" s="3" t="s">
        <v>140</v>
      </c>
      <c r="Q395" s="3" t="s">
        <v>140</v>
      </c>
      <c r="R395" s="3" t="s">
        <v>140</v>
      </c>
      <c r="S395" s="3" t="s">
        <v>140</v>
      </c>
      <c r="T395" s="3" t="s">
        <v>140</v>
      </c>
      <c r="U395" s="17" t="s">
        <v>140</v>
      </c>
    </row>
    <row r="396" spans="1:21" x14ac:dyDescent="0.2">
      <c r="A396" s="89"/>
      <c r="B396" s="1" t="s">
        <v>261</v>
      </c>
      <c r="C396" s="2" t="s">
        <v>141</v>
      </c>
      <c r="D396" s="2" t="s">
        <v>140</v>
      </c>
      <c r="E396" s="2" t="s">
        <v>140</v>
      </c>
      <c r="F396" s="2" t="s">
        <v>140</v>
      </c>
      <c r="G396" s="2" t="s">
        <v>140</v>
      </c>
      <c r="H396" s="2" t="s">
        <v>140</v>
      </c>
      <c r="I396" s="2" t="s">
        <v>140</v>
      </c>
      <c r="J396" s="2" t="s">
        <v>140</v>
      </c>
      <c r="K396" s="2" t="s">
        <v>140</v>
      </c>
      <c r="L396" s="2" t="s">
        <v>140</v>
      </c>
      <c r="M396" s="17">
        <f>M411+M413+M403</f>
        <v>0</v>
      </c>
      <c r="N396" s="17">
        <f>N411+N413+N403</f>
        <v>0</v>
      </c>
      <c r="O396" s="17">
        <f>O403+O404+O411+O412+O413</f>
        <v>30</v>
      </c>
      <c r="P396" s="17">
        <f>P403+P404+P411+P412+P413</f>
        <v>0</v>
      </c>
      <c r="Q396" s="17">
        <f>Q403+Q404+Q411+Q412+Q413</f>
        <v>6299.9659999999994</v>
      </c>
      <c r="R396" s="17">
        <f>R403+R404+R411+R412+R413+R406</f>
        <v>0</v>
      </c>
      <c r="S396" s="17">
        <f>S403+S404+S411+S412+S413+S406</f>
        <v>10990.6</v>
      </c>
      <c r="T396" s="17">
        <f>T403+T404+T411+T412+T413+T406</f>
        <v>0</v>
      </c>
      <c r="U396" s="8">
        <f>SUM(M396:T396)</f>
        <v>17320.565999999999</v>
      </c>
    </row>
    <row r="397" spans="1:21" x14ac:dyDescent="0.2">
      <c r="A397" s="89"/>
      <c r="B397" s="1" t="s">
        <v>262</v>
      </c>
      <c r="C397" s="2" t="s">
        <v>141</v>
      </c>
      <c r="D397" s="2" t="s">
        <v>140</v>
      </c>
      <c r="E397" s="2" t="s">
        <v>140</v>
      </c>
      <c r="F397" s="2" t="s">
        <v>140</v>
      </c>
      <c r="G397" s="2" t="s">
        <v>140</v>
      </c>
      <c r="H397" s="2" t="s">
        <v>140</v>
      </c>
      <c r="I397" s="2" t="s">
        <v>140</v>
      </c>
      <c r="J397" s="2" t="s">
        <v>140</v>
      </c>
      <c r="K397" s="2" t="s">
        <v>140</v>
      </c>
      <c r="L397" s="2" t="s">
        <v>140</v>
      </c>
      <c r="M397" s="17">
        <f t="shared" ref="M397:T397" si="28">M402+M410+M414</f>
        <v>0</v>
      </c>
      <c r="N397" s="17">
        <f t="shared" si="28"/>
        <v>0</v>
      </c>
      <c r="O397" s="17">
        <f t="shared" si="28"/>
        <v>24129</v>
      </c>
      <c r="P397" s="17">
        <f t="shared" si="28"/>
        <v>0</v>
      </c>
      <c r="Q397" s="17">
        <f t="shared" si="28"/>
        <v>23164.2</v>
      </c>
      <c r="R397" s="17">
        <f t="shared" si="28"/>
        <v>0</v>
      </c>
      <c r="S397" s="17">
        <f t="shared" si="28"/>
        <v>0</v>
      </c>
      <c r="T397" s="17">
        <f t="shared" si="28"/>
        <v>0</v>
      </c>
      <c r="U397" s="8">
        <f>SUM(M397:T397)</f>
        <v>47293.2</v>
      </c>
    </row>
    <row r="398" spans="1:21" x14ac:dyDescent="0.2">
      <c r="A398" s="89"/>
      <c r="B398" s="1" t="s">
        <v>263</v>
      </c>
      <c r="C398" s="2" t="s">
        <v>141</v>
      </c>
      <c r="D398" s="2" t="s">
        <v>140</v>
      </c>
      <c r="E398" s="2" t="s">
        <v>140</v>
      </c>
      <c r="F398" s="2" t="s">
        <v>140</v>
      </c>
      <c r="G398" s="2" t="s">
        <v>140</v>
      </c>
      <c r="H398" s="2" t="s">
        <v>140</v>
      </c>
      <c r="I398" s="2" t="s">
        <v>140</v>
      </c>
      <c r="J398" s="2" t="s">
        <v>140</v>
      </c>
      <c r="K398" s="2" t="s">
        <v>140</v>
      </c>
      <c r="L398" s="2" t="s">
        <v>140</v>
      </c>
      <c r="M398" s="17">
        <v>0</v>
      </c>
      <c r="N398" s="17">
        <f t="shared" ref="N398:T398" si="29">N405</f>
        <v>0</v>
      </c>
      <c r="O398" s="17">
        <f t="shared" si="29"/>
        <v>0</v>
      </c>
      <c r="P398" s="17">
        <f t="shared" si="29"/>
        <v>0</v>
      </c>
      <c r="Q398" s="17">
        <f t="shared" si="29"/>
        <v>0</v>
      </c>
      <c r="R398" s="17">
        <f t="shared" si="29"/>
        <v>0</v>
      </c>
      <c r="S398" s="17">
        <f t="shared" si="29"/>
        <v>0</v>
      </c>
      <c r="T398" s="17">
        <f t="shared" si="29"/>
        <v>0</v>
      </c>
      <c r="U398" s="17">
        <f>SUM(M398:T398)</f>
        <v>0</v>
      </c>
    </row>
    <row r="399" spans="1:21" x14ac:dyDescent="0.2">
      <c r="A399" s="96"/>
      <c r="B399" s="1" t="s">
        <v>264</v>
      </c>
      <c r="C399" s="2" t="s">
        <v>141</v>
      </c>
      <c r="D399" s="2" t="s">
        <v>140</v>
      </c>
      <c r="E399" s="2" t="s">
        <v>140</v>
      </c>
      <c r="F399" s="2" t="s">
        <v>140</v>
      </c>
      <c r="G399" s="2" t="s">
        <v>140</v>
      </c>
      <c r="H399" s="2" t="s">
        <v>140</v>
      </c>
      <c r="I399" s="2" t="s">
        <v>140</v>
      </c>
      <c r="J399" s="2" t="s">
        <v>140</v>
      </c>
      <c r="K399" s="2" t="s">
        <v>140</v>
      </c>
      <c r="L399" s="2" t="s">
        <v>140</v>
      </c>
      <c r="M399" s="17">
        <v>0</v>
      </c>
      <c r="N399" s="17">
        <v>0</v>
      </c>
      <c r="O399" s="17">
        <f t="shared" ref="O399:T399" si="30">O407+O415</f>
        <v>0</v>
      </c>
      <c r="P399" s="17">
        <f t="shared" si="30"/>
        <v>0</v>
      </c>
      <c r="Q399" s="17">
        <f t="shared" si="30"/>
        <v>0</v>
      </c>
      <c r="R399" s="17">
        <f t="shared" si="30"/>
        <v>0</v>
      </c>
      <c r="S399" s="17">
        <f t="shared" si="30"/>
        <v>0</v>
      </c>
      <c r="T399" s="17">
        <f t="shared" si="30"/>
        <v>0</v>
      </c>
      <c r="U399" s="17">
        <f>SUM(M399:T399)</f>
        <v>0</v>
      </c>
    </row>
    <row r="400" spans="1:21" ht="51" x14ac:dyDescent="0.2">
      <c r="A400" s="6" t="s">
        <v>375</v>
      </c>
      <c r="B400" s="5" t="s">
        <v>475</v>
      </c>
      <c r="C400" s="2" t="s">
        <v>157</v>
      </c>
      <c r="D400" s="2" t="s">
        <v>140</v>
      </c>
      <c r="E400" s="16" t="s">
        <v>180</v>
      </c>
      <c r="F400" s="2" t="s">
        <v>309</v>
      </c>
      <c r="G400" s="40" t="s">
        <v>156</v>
      </c>
      <c r="H400" s="2" t="s">
        <v>140</v>
      </c>
      <c r="I400" s="2" t="s">
        <v>140</v>
      </c>
      <c r="J400" s="2" t="s">
        <v>140</v>
      </c>
      <c r="K400" s="2" t="s">
        <v>140</v>
      </c>
      <c r="L400" s="2" t="s">
        <v>140</v>
      </c>
      <c r="M400" s="17" t="s">
        <v>140</v>
      </c>
      <c r="N400" s="17" t="s">
        <v>140</v>
      </c>
      <c r="O400" s="63">
        <v>3</v>
      </c>
      <c r="P400" s="61">
        <v>0</v>
      </c>
      <c r="Q400" s="63">
        <v>7</v>
      </c>
      <c r="R400" s="63" t="s">
        <v>140</v>
      </c>
      <c r="S400" s="63">
        <v>5</v>
      </c>
      <c r="T400" s="63">
        <v>5</v>
      </c>
      <c r="U400" s="17">
        <v>20</v>
      </c>
    </row>
    <row r="401" spans="1:21" ht="48" x14ac:dyDescent="0.2">
      <c r="A401" s="83" t="s">
        <v>334</v>
      </c>
      <c r="B401" s="1" t="s">
        <v>21</v>
      </c>
      <c r="C401" s="2" t="s">
        <v>140</v>
      </c>
      <c r="D401" s="2" t="s">
        <v>140</v>
      </c>
      <c r="E401" s="2" t="s">
        <v>140</v>
      </c>
      <c r="F401" s="21" t="s">
        <v>309</v>
      </c>
      <c r="G401" s="40" t="s">
        <v>156</v>
      </c>
      <c r="H401" s="2" t="s">
        <v>140</v>
      </c>
      <c r="I401" s="2" t="s">
        <v>140</v>
      </c>
      <c r="J401" s="2" t="s">
        <v>140</v>
      </c>
      <c r="K401" s="2" t="s">
        <v>140</v>
      </c>
      <c r="L401" s="2" t="s">
        <v>140</v>
      </c>
      <c r="M401" s="2" t="s">
        <v>140</v>
      </c>
      <c r="N401" s="2" t="s">
        <v>140</v>
      </c>
      <c r="O401" s="2" t="s">
        <v>140</v>
      </c>
      <c r="P401" s="2" t="s">
        <v>140</v>
      </c>
      <c r="Q401" s="2" t="s">
        <v>140</v>
      </c>
      <c r="R401" s="2" t="s">
        <v>140</v>
      </c>
      <c r="S401" s="2" t="s">
        <v>140</v>
      </c>
      <c r="T401" s="2" t="s">
        <v>140</v>
      </c>
      <c r="U401" s="3" t="s">
        <v>140</v>
      </c>
    </row>
    <row r="402" spans="1:21" x14ac:dyDescent="0.2">
      <c r="A402" s="83"/>
      <c r="B402" s="1" t="s">
        <v>257</v>
      </c>
      <c r="C402" s="2" t="s">
        <v>178</v>
      </c>
      <c r="D402" s="2" t="s">
        <v>140</v>
      </c>
      <c r="E402" s="2" t="s">
        <v>140</v>
      </c>
      <c r="F402" s="2" t="s">
        <v>140</v>
      </c>
      <c r="G402" s="2" t="s">
        <v>140</v>
      </c>
      <c r="H402" s="6" t="s">
        <v>154</v>
      </c>
      <c r="I402" s="2" t="s">
        <v>190</v>
      </c>
      <c r="J402" s="2">
        <v>522</v>
      </c>
      <c r="K402" s="2" t="s">
        <v>140</v>
      </c>
      <c r="L402" s="2" t="s">
        <v>140</v>
      </c>
      <c r="M402" s="3">
        <v>0</v>
      </c>
      <c r="N402" s="3">
        <v>0</v>
      </c>
      <c r="O402" s="3">
        <v>0</v>
      </c>
      <c r="P402" s="3">
        <v>0</v>
      </c>
      <c r="Q402" s="3">
        <v>10162.200000000001</v>
      </c>
      <c r="R402" s="3">
        <v>0</v>
      </c>
      <c r="S402" s="3">
        <v>0</v>
      </c>
      <c r="T402" s="3">
        <v>0</v>
      </c>
      <c r="U402" s="8">
        <f t="shared" ref="U402:U407" si="31">SUM(M402:T402)</f>
        <v>10162.200000000001</v>
      </c>
    </row>
    <row r="403" spans="1:21" x14ac:dyDescent="0.2">
      <c r="A403" s="83"/>
      <c r="B403" s="1" t="s">
        <v>256</v>
      </c>
      <c r="C403" s="2" t="s">
        <v>141</v>
      </c>
      <c r="D403" s="2" t="s">
        <v>140</v>
      </c>
      <c r="E403" s="16" t="s">
        <v>140</v>
      </c>
      <c r="F403" s="2" t="s">
        <v>140</v>
      </c>
      <c r="G403" s="2" t="s">
        <v>140</v>
      </c>
      <c r="H403" s="6" t="s">
        <v>154</v>
      </c>
      <c r="I403" s="2" t="s">
        <v>190</v>
      </c>
      <c r="J403" s="2">
        <v>522</v>
      </c>
      <c r="K403" s="2" t="s">
        <v>140</v>
      </c>
      <c r="L403" s="2" t="s">
        <v>140</v>
      </c>
      <c r="M403" s="3">
        <v>0</v>
      </c>
      <c r="N403" s="3">
        <v>0</v>
      </c>
      <c r="O403" s="3">
        <v>0</v>
      </c>
      <c r="P403" s="3">
        <v>0</v>
      </c>
      <c r="Q403" s="3">
        <v>648.65099999999995</v>
      </c>
      <c r="R403" s="3">
        <v>0</v>
      </c>
      <c r="S403" s="3">
        <v>0</v>
      </c>
      <c r="T403" s="3">
        <v>0</v>
      </c>
      <c r="U403" s="8">
        <f t="shared" si="31"/>
        <v>648.65099999999995</v>
      </c>
    </row>
    <row r="404" spans="1:21" x14ac:dyDescent="0.2">
      <c r="A404" s="83"/>
      <c r="B404" s="1" t="s">
        <v>256</v>
      </c>
      <c r="C404" s="2" t="s">
        <v>141</v>
      </c>
      <c r="D404" s="2" t="s">
        <v>140</v>
      </c>
      <c r="E404" s="16" t="s">
        <v>140</v>
      </c>
      <c r="F404" s="2" t="s">
        <v>140</v>
      </c>
      <c r="G404" s="2" t="s">
        <v>140</v>
      </c>
      <c r="H404" s="6" t="s">
        <v>154</v>
      </c>
      <c r="I404" s="2">
        <v>1840173950</v>
      </c>
      <c r="J404" s="2">
        <v>522</v>
      </c>
      <c r="K404" s="2" t="s">
        <v>140</v>
      </c>
      <c r="L404" s="2" t="s">
        <v>140</v>
      </c>
      <c r="M404" s="3">
        <v>0</v>
      </c>
      <c r="N404" s="3">
        <v>0</v>
      </c>
      <c r="O404" s="3">
        <v>0</v>
      </c>
      <c r="P404" s="3">
        <v>0</v>
      </c>
      <c r="Q404" s="3">
        <v>4821.3999999999996</v>
      </c>
      <c r="R404" s="3">
        <v>0</v>
      </c>
      <c r="S404" s="3">
        <v>0</v>
      </c>
      <c r="T404" s="3">
        <v>0</v>
      </c>
      <c r="U404" s="8">
        <f t="shared" si="31"/>
        <v>4821.3999999999996</v>
      </c>
    </row>
    <row r="405" spans="1:21" x14ac:dyDescent="0.2">
      <c r="A405" s="83"/>
      <c r="B405" s="1" t="s">
        <v>259</v>
      </c>
      <c r="C405" s="2" t="s">
        <v>141</v>
      </c>
      <c r="D405" s="2" t="s">
        <v>140</v>
      </c>
      <c r="E405" s="16" t="s">
        <v>140</v>
      </c>
      <c r="F405" s="2" t="s">
        <v>140</v>
      </c>
      <c r="G405" s="2" t="s">
        <v>140</v>
      </c>
      <c r="H405" s="6" t="s">
        <v>154</v>
      </c>
      <c r="I405" s="2">
        <v>1840103181</v>
      </c>
      <c r="J405" s="2">
        <v>414</v>
      </c>
      <c r="K405" s="2" t="s">
        <v>140</v>
      </c>
      <c r="L405" s="2" t="s">
        <v>140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8">
        <f t="shared" si="31"/>
        <v>0</v>
      </c>
    </row>
    <row r="406" spans="1:21" s="24" customFormat="1" x14ac:dyDescent="0.2">
      <c r="A406" s="83"/>
      <c r="B406" s="1" t="s">
        <v>256</v>
      </c>
      <c r="C406" s="2" t="s">
        <v>178</v>
      </c>
      <c r="D406" s="2"/>
      <c r="E406" s="16"/>
      <c r="F406" s="2"/>
      <c r="G406" s="2"/>
      <c r="H406" s="6" t="s">
        <v>154</v>
      </c>
      <c r="I406" s="2">
        <v>1840873950</v>
      </c>
      <c r="J406" s="2">
        <v>522</v>
      </c>
      <c r="K406" s="2"/>
      <c r="L406" s="2"/>
      <c r="M406" s="3"/>
      <c r="N406" s="3"/>
      <c r="O406" s="3"/>
      <c r="P406" s="3"/>
      <c r="Q406" s="3"/>
      <c r="R406" s="3">
        <v>0</v>
      </c>
      <c r="S406" s="3">
        <v>10990.6</v>
      </c>
      <c r="T406" s="3">
        <v>0</v>
      </c>
      <c r="U406" s="8">
        <f t="shared" si="31"/>
        <v>10990.6</v>
      </c>
    </row>
    <row r="407" spans="1:21" x14ac:dyDescent="0.2">
      <c r="A407" s="83"/>
      <c r="B407" s="1" t="s">
        <v>186</v>
      </c>
      <c r="C407" s="2"/>
      <c r="D407" s="2" t="s">
        <v>140</v>
      </c>
      <c r="E407" s="16" t="s">
        <v>140</v>
      </c>
      <c r="F407" s="2" t="s">
        <v>140</v>
      </c>
      <c r="G407" s="2" t="s">
        <v>140</v>
      </c>
      <c r="H407" s="6"/>
      <c r="I407" s="2"/>
      <c r="J407" s="2"/>
      <c r="K407" s="2"/>
      <c r="L407" s="2"/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8">
        <f t="shared" si="31"/>
        <v>0</v>
      </c>
    </row>
    <row r="408" spans="1:21" ht="48" x14ac:dyDescent="0.2">
      <c r="A408" s="6" t="s">
        <v>339</v>
      </c>
      <c r="B408" s="5" t="s">
        <v>476</v>
      </c>
      <c r="C408" s="2" t="s">
        <v>157</v>
      </c>
      <c r="D408" s="2" t="s">
        <v>140</v>
      </c>
      <c r="E408" s="40" t="s">
        <v>179</v>
      </c>
      <c r="F408" s="2" t="s">
        <v>140</v>
      </c>
      <c r="G408" s="2" t="s">
        <v>140</v>
      </c>
      <c r="H408" s="2" t="s">
        <v>140</v>
      </c>
      <c r="I408" s="2" t="s">
        <v>140</v>
      </c>
      <c r="J408" s="2" t="s">
        <v>140</v>
      </c>
      <c r="K408" s="2" t="s">
        <v>140</v>
      </c>
      <c r="L408" s="2" t="s">
        <v>140</v>
      </c>
      <c r="M408" s="2" t="s">
        <v>140</v>
      </c>
      <c r="N408" s="2" t="s">
        <v>140</v>
      </c>
      <c r="O408" s="54" t="s">
        <v>140</v>
      </c>
      <c r="P408" s="61">
        <v>0</v>
      </c>
      <c r="Q408" s="2">
        <v>1</v>
      </c>
      <c r="R408" s="2" t="s">
        <v>140</v>
      </c>
      <c r="S408" s="2">
        <v>2</v>
      </c>
      <c r="T408" s="2">
        <v>2</v>
      </c>
      <c r="U408" s="3">
        <f>SUM(O408:T408)</f>
        <v>5</v>
      </c>
    </row>
    <row r="409" spans="1:21" ht="48" x14ac:dyDescent="0.2">
      <c r="A409" s="83" t="s">
        <v>335</v>
      </c>
      <c r="B409" s="1" t="s">
        <v>22</v>
      </c>
      <c r="C409" s="2" t="s">
        <v>140</v>
      </c>
      <c r="D409" s="2" t="s">
        <v>140</v>
      </c>
      <c r="E409" s="2" t="s">
        <v>140</v>
      </c>
      <c r="F409" s="21" t="s">
        <v>309</v>
      </c>
      <c r="G409" s="40" t="s">
        <v>156</v>
      </c>
      <c r="H409" s="2" t="s">
        <v>140</v>
      </c>
      <c r="I409" s="2" t="s">
        <v>140</v>
      </c>
      <c r="J409" s="2" t="s">
        <v>140</v>
      </c>
      <c r="K409" s="2" t="s">
        <v>140</v>
      </c>
      <c r="L409" s="2" t="s">
        <v>140</v>
      </c>
      <c r="M409" s="2" t="s">
        <v>140</v>
      </c>
      <c r="N409" s="2" t="s">
        <v>140</v>
      </c>
      <c r="O409" s="2" t="s">
        <v>140</v>
      </c>
      <c r="P409" s="2" t="s">
        <v>140</v>
      </c>
      <c r="Q409" s="2" t="s">
        <v>140</v>
      </c>
      <c r="R409" s="2" t="s">
        <v>140</v>
      </c>
      <c r="S409" s="2" t="s">
        <v>140</v>
      </c>
      <c r="T409" s="2" t="s">
        <v>140</v>
      </c>
      <c r="U409" s="3" t="s">
        <v>140</v>
      </c>
    </row>
    <row r="410" spans="1:21" x14ac:dyDescent="0.2">
      <c r="A410" s="83"/>
      <c r="B410" s="1" t="s">
        <v>257</v>
      </c>
      <c r="C410" s="2" t="s">
        <v>178</v>
      </c>
      <c r="D410" s="2" t="s">
        <v>140</v>
      </c>
      <c r="E410" s="2" t="s">
        <v>140</v>
      </c>
      <c r="F410" s="2" t="s">
        <v>140</v>
      </c>
      <c r="G410" s="2" t="s">
        <v>140</v>
      </c>
      <c r="H410" s="6" t="s">
        <v>154</v>
      </c>
      <c r="I410" s="2">
        <v>1840154950</v>
      </c>
      <c r="J410" s="2">
        <v>244</v>
      </c>
      <c r="K410" s="2" t="s">
        <v>140</v>
      </c>
      <c r="L410" s="2" t="s">
        <v>140</v>
      </c>
      <c r="M410" s="3">
        <v>0</v>
      </c>
      <c r="N410" s="3">
        <v>0</v>
      </c>
      <c r="O410" s="3">
        <v>24129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8">
        <f>SUM(M410:T410)</f>
        <v>24129</v>
      </c>
    </row>
    <row r="411" spans="1:21" x14ac:dyDescent="0.2">
      <c r="A411" s="83"/>
      <c r="B411" s="1" t="s">
        <v>256</v>
      </c>
      <c r="C411" s="2" t="s">
        <v>141</v>
      </c>
      <c r="D411" s="2" t="s">
        <v>140</v>
      </c>
      <c r="E411" s="2" t="s">
        <v>140</v>
      </c>
      <c r="F411" s="2" t="s">
        <v>140</v>
      </c>
      <c r="G411" s="2" t="s">
        <v>140</v>
      </c>
      <c r="H411" s="6" t="s">
        <v>154</v>
      </c>
      <c r="I411" s="2" t="s">
        <v>190</v>
      </c>
      <c r="J411" s="2">
        <v>244</v>
      </c>
      <c r="K411" s="2" t="s">
        <v>140</v>
      </c>
      <c r="L411" s="2" t="s">
        <v>140</v>
      </c>
      <c r="M411" s="3">
        <v>0</v>
      </c>
      <c r="N411" s="3">
        <v>0</v>
      </c>
      <c r="O411" s="3">
        <v>30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8">
        <f>SUM(O411:T411)</f>
        <v>30</v>
      </c>
    </row>
    <row r="412" spans="1:21" x14ac:dyDescent="0.2">
      <c r="A412" s="83"/>
      <c r="B412" s="1" t="s">
        <v>256</v>
      </c>
      <c r="C412" s="2" t="s">
        <v>141</v>
      </c>
      <c r="D412" s="2" t="s">
        <v>140</v>
      </c>
      <c r="E412" s="2" t="s">
        <v>140</v>
      </c>
      <c r="F412" s="2" t="s">
        <v>140</v>
      </c>
      <c r="G412" s="2" t="s">
        <v>140</v>
      </c>
      <c r="H412" s="6" t="s">
        <v>154</v>
      </c>
      <c r="I412" s="2" t="s">
        <v>190</v>
      </c>
      <c r="J412" s="2">
        <v>520</v>
      </c>
      <c r="K412" s="2" t="s">
        <v>140</v>
      </c>
      <c r="L412" s="2" t="s">
        <v>140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8">
        <f>SUM(O412:T412)</f>
        <v>0</v>
      </c>
    </row>
    <row r="413" spans="1:21" x14ac:dyDescent="0.2">
      <c r="A413" s="83"/>
      <c r="B413" s="1" t="s">
        <v>256</v>
      </c>
      <c r="C413" s="2" t="s">
        <v>141</v>
      </c>
      <c r="D413" s="2" t="s">
        <v>140</v>
      </c>
      <c r="E413" s="2" t="s">
        <v>140</v>
      </c>
      <c r="F413" s="2" t="s">
        <v>140</v>
      </c>
      <c r="G413" s="2" t="s">
        <v>140</v>
      </c>
      <c r="H413" s="6" t="s">
        <v>154</v>
      </c>
      <c r="I413" s="2" t="s">
        <v>190</v>
      </c>
      <c r="J413" s="2">
        <v>522</v>
      </c>
      <c r="K413" s="2" t="s">
        <v>140</v>
      </c>
      <c r="L413" s="2" t="s">
        <v>140</v>
      </c>
      <c r="M413" s="3">
        <v>0</v>
      </c>
      <c r="N413" s="3">
        <v>0</v>
      </c>
      <c r="O413" s="3">
        <v>0</v>
      </c>
      <c r="P413" s="3">
        <v>0</v>
      </c>
      <c r="Q413" s="3">
        <v>829.91499999999996</v>
      </c>
      <c r="R413" s="3">
        <v>0</v>
      </c>
      <c r="S413" s="3">
        <v>0</v>
      </c>
      <c r="T413" s="3">
        <v>0</v>
      </c>
      <c r="U413" s="8">
        <f>SUM(O413:T413)</f>
        <v>829.91499999999996</v>
      </c>
    </row>
    <row r="414" spans="1:21" x14ac:dyDescent="0.2">
      <c r="A414" s="83"/>
      <c r="B414" s="1" t="s">
        <v>257</v>
      </c>
      <c r="C414" s="2" t="s">
        <v>178</v>
      </c>
      <c r="D414" s="2" t="s">
        <v>140</v>
      </c>
      <c r="E414" s="2" t="s">
        <v>140</v>
      </c>
      <c r="F414" s="2" t="s">
        <v>140</v>
      </c>
      <c r="G414" s="2" t="s">
        <v>140</v>
      </c>
      <c r="H414" s="6" t="s">
        <v>154</v>
      </c>
      <c r="I414" s="2" t="s">
        <v>190</v>
      </c>
      <c r="J414" s="2">
        <v>522</v>
      </c>
      <c r="K414" s="2" t="s">
        <v>140</v>
      </c>
      <c r="L414" s="2" t="s">
        <v>140</v>
      </c>
      <c r="M414" s="3">
        <v>0</v>
      </c>
      <c r="N414" s="3">
        <v>0</v>
      </c>
      <c r="O414" s="3">
        <v>0</v>
      </c>
      <c r="P414" s="3">
        <v>0</v>
      </c>
      <c r="Q414" s="3">
        <v>13002</v>
      </c>
      <c r="R414" s="3">
        <v>0</v>
      </c>
      <c r="S414" s="3">
        <v>0</v>
      </c>
      <c r="T414" s="3">
        <v>0</v>
      </c>
      <c r="U414" s="8">
        <f>SUM(Q414:T414)</f>
        <v>13002</v>
      </c>
    </row>
    <row r="415" spans="1:21" x14ac:dyDescent="0.2">
      <c r="A415" s="83"/>
      <c r="B415" s="1" t="s">
        <v>186</v>
      </c>
      <c r="C415" s="2" t="s">
        <v>178</v>
      </c>
      <c r="D415" s="2" t="s">
        <v>140</v>
      </c>
      <c r="E415" s="2" t="s">
        <v>140</v>
      </c>
      <c r="F415" s="2" t="s">
        <v>140</v>
      </c>
      <c r="G415" s="2" t="s">
        <v>140</v>
      </c>
      <c r="H415" s="6" t="s">
        <v>140</v>
      </c>
      <c r="I415" s="2" t="s">
        <v>140</v>
      </c>
      <c r="J415" s="2" t="s">
        <v>140</v>
      </c>
      <c r="K415" s="2" t="s">
        <v>140</v>
      </c>
      <c r="L415" s="2" t="s">
        <v>140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8">
        <f>SUM(O415:T415)</f>
        <v>0</v>
      </c>
    </row>
    <row r="416" spans="1:21" ht="48" x14ac:dyDescent="0.2">
      <c r="A416" s="6" t="s">
        <v>376</v>
      </c>
      <c r="B416" s="5" t="s">
        <v>477</v>
      </c>
      <c r="C416" s="2" t="s">
        <v>157</v>
      </c>
      <c r="D416" s="2" t="s">
        <v>140</v>
      </c>
      <c r="E416" s="40" t="s">
        <v>179</v>
      </c>
      <c r="F416" s="2" t="s">
        <v>140</v>
      </c>
      <c r="G416" s="2" t="s">
        <v>140</v>
      </c>
      <c r="H416" s="2" t="s">
        <v>140</v>
      </c>
      <c r="I416" s="2" t="s">
        <v>140</v>
      </c>
      <c r="J416" s="2" t="s">
        <v>140</v>
      </c>
      <c r="K416" s="2" t="s">
        <v>140</v>
      </c>
      <c r="L416" s="2" t="s">
        <v>140</v>
      </c>
      <c r="M416" s="2" t="s">
        <v>140</v>
      </c>
      <c r="N416" s="2" t="s">
        <v>140</v>
      </c>
      <c r="O416" s="2">
        <v>3</v>
      </c>
      <c r="P416" s="2">
        <v>0</v>
      </c>
      <c r="Q416" s="2">
        <v>2</v>
      </c>
      <c r="R416" s="2" t="s">
        <v>140</v>
      </c>
      <c r="S416" s="2">
        <v>3</v>
      </c>
      <c r="T416" s="2">
        <v>3</v>
      </c>
      <c r="U416" s="3">
        <f>SUM(O416:T416)</f>
        <v>11</v>
      </c>
    </row>
    <row r="417" spans="1:21" ht="51" x14ac:dyDescent="0.2">
      <c r="A417" s="83" t="s">
        <v>340</v>
      </c>
      <c r="B417" s="75" t="s">
        <v>23</v>
      </c>
      <c r="C417" s="2" t="s">
        <v>140</v>
      </c>
      <c r="D417" s="2" t="s">
        <v>140</v>
      </c>
      <c r="E417" s="2" t="s">
        <v>140</v>
      </c>
      <c r="F417" s="21" t="s">
        <v>307</v>
      </c>
      <c r="G417" s="40" t="s">
        <v>156</v>
      </c>
      <c r="H417" s="2" t="s">
        <v>140</v>
      </c>
      <c r="I417" s="2" t="s">
        <v>140</v>
      </c>
      <c r="J417" s="2" t="s">
        <v>140</v>
      </c>
      <c r="K417" s="2" t="s">
        <v>140</v>
      </c>
      <c r="L417" s="2" t="s">
        <v>140</v>
      </c>
      <c r="M417" s="2" t="s">
        <v>140</v>
      </c>
      <c r="N417" s="2" t="s">
        <v>140</v>
      </c>
      <c r="O417" s="2" t="s">
        <v>140</v>
      </c>
      <c r="P417" s="2" t="s">
        <v>140</v>
      </c>
      <c r="Q417" s="2" t="s">
        <v>140</v>
      </c>
      <c r="R417" s="2" t="s">
        <v>140</v>
      </c>
      <c r="S417" s="2" t="s">
        <v>140</v>
      </c>
      <c r="T417" s="2" t="s">
        <v>140</v>
      </c>
      <c r="U417" s="3" t="s">
        <v>140</v>
      </c>
    </row>
    <row r="418" spans="1:21" x14ac:dyDescent="0.2">
      <c r="A418" s="83"/>
      <c r="B418" s="1" t="s">
        <v>255</v>
      </c>
      <c r="C418" s="2" t="s">
        <v>141</v>
      </c>
      <c r="D418" s="2" t="s">
        <v>140</v>
      </c>
      <c r="E418" s="2" t="s">
        <v>140</v>
      </c>
      <c r="F418" s="2" t="s">
        <v>140</v>
      </c>
      <c r="G418" s="2" t="s">
        <v>140</v>
      </c>
      <c r="H418" s="36"/>
      <c r="I418" s="2"/>
      <c r="J418" s="2"/>
      <c r="K418" s="2" t="s">
        <v>140</v>
      </c>
      <c r="L418" s="2" t="s">
        <v>140</v>
      </c>
      <c r="M418" s="3">
        <f t="shared" ref="M418:T418" si="32">SUM(M420:M422)</f>
        <v>0</v>
      </c>
      <c r="N418" s="3">
        <f t="shared" si="32"/>
        <v>0</v>
      </c>
      <c r="O418" s="3">
        <f t="shared" si="32"/>
        <v>0</v>
      </c>
      <c r="P418" s="3">
        <f t="shared" si="32"/>
        <v>0</v>
      </c>
      <c r="Q418" s="3">
        <f t="shared" si="32"/>
        <v>0</v>
      </c>
      <c r="R418" s="3">
        <f t="shared" si="32"/>
        <v>208126.7</v>
      </c>
      <c r="S418" s="3">
        <f t="shared" si="32"/>
        <v>20736.900000000001</v>
      </c>
      <c r="T418" s="3">
        <f t="shared" si="32"/>
        <v>79674.7</v>
      </c>
      <c r="U418" s="8">
        <f>SUM(R418:T418)</f>
        <v>308538.3</v>
      </c>
    </row>
    <row r="419" spans="1:21" x14ac:dyDescent="0.2">
      <c r="A419" s="83"/>
      <c r="B419" s="1" t="s">
        <v>145</v>
      </c>
      <c r="C419" s="2" t="s">
        <v>140</v>
      </c>
      <c r="D419" s="2" t="s">
        <v>140</v>
      </c>
      <c r="E419" s="2" t="s">
        <v>140</v>
      </c>
      <c r="F419" s="2" t="s">
        <v>140</v>
      </c>
      <c r="G419" s="2" t="s">
        <v>140</v>
      </c>
      <c r="H419" s="2" t="s">
        <v>140</v>
      </c>
      <c r="I419" s="2" t="s">
        <v>140</v>
      </c>
      <c r="J419" s="2" t="s">
        <v>140</v>
      </c>
      <c r="K419" s="2" t="s">
        <v>140</v>
      </c>
      <c r="L419" s="2" t="s">
        <v>140</v>
      </c>
      <c r="M419" s="2" t="s">
        <v>140</v>
      </c>
      <c r="N419" s="2" t="s">
        <v>140</v>
      </c>
      <c r="O419" s="2" t="s">
        <v>140</v>
      </c>
      <c r="P419" s="2" t="s">
        <v>140</v>
      </c>
      <c r="Q419" s="2" t="s">
        <v>140</v>
      </c>
      <c r="R419" s="11" t="s">
        <v>140</v>
      </c>
      <c r="S419" s="11" t="s">
        <v>140</v>
      </c>
      <c r="T419" s="11" t="s">
        <v>140</v>
      </c>
      <c r="U419" s="3" t="s">
        <v>140</v>
      </c>
    </row>
    <row r="420" spans="1:21" x14ac:dyDescent="0.2">
      <c r="A420" s="83"/>
      <c r="B420" s="1" t="s">
        <v>146</v>
      </c>
      <c r="C420" s="2" t="s">
        <v>141</v>
      </c>
      <c r="D420" s="2" t="s">
        <v>140</v>
      </c>
      <c r="E420" s="2" t="s">
        <v>140</v>
      </c>
      <c r="F420" s="2" t="s">
        <v>140</v>
      </c>
      <c r="G420" s="2" t="s">
        <v>140</v>
      </c>
      <c r="H420" s="2" t="s">
        <v>140</v>
      </c>
      <c r="I420" s="2" t="s">
        <v>140</v>
      </c>
      <c r="J420" s="2" t="s">
        <v>140</v>
      </c>
      <c r="K420" s="2" t="s">
        <v>140</v>
      </c>
      <c r="L420" s="2" t="s">
        <v>140</v>
      </c>
      <c r="M420" s="3">
        <f t="shared" ref="M420:Q421" si="33">M428+M436+M444+M454+M462</f>
        <v>0</v>
      </c>
      <c r="N420" s="3">
        <f t="shared" si="33"/>
        <v>0</v>
      </c>
      <c r="O420" s="3">
        <f t="shared" si="33"/>
        <v>0</v>
      </c>
      <c r="P420" s="3">
        <f t="shared" si="33"/>
        <v>0</v>
      </c>
      <c r="Q420" s="3">
        <f t="shared" si="33"/>
        <v>0</v>
      </c>
      <c r="R420" s="3">
        <f>R428+R436+R444+R446+R448+R454+R462</f>
        <v>14942.5</v>
      </c>
      <c r="S420" s="3">
        <f>S428+S436+S444+S446+S448+S454+S462</f>
        <v>414.7</v>
      </c>
      <c r="T420" s="3">
        <f>T428+T436+T444+T446+T448+T454+T462</f>
        <v>1593.5</v>
      </c>
      <c r="U420" s="8">
        <f>SUM(R420:T420)</f>
        <v>16950.7</v>
      </c>
    </row>
    <row r="421" spans="1:21" x14ac:dyDescent="0.2">
      <c r="A421" s="83"/>
      <c r="B421" s="1" t="s">
        <v>147</v>
      </c>
      <c r="C421" s="2" t="s">
        <v>141</v>
      </c>
      <c r="D421" s="2"/>
      <c r="E421" s="2" t="s">
        <v>140</v>
      </c>
      <c r="F421" s="2" t="s">
        <v>140</v>
      </c>
      <c r="G421" s="2" t="s">
        <v>140</v>
      </c>
      <c r="H421" s="2" t="s">
        <v>140</v>
      </c>
      <c r="I421" s="2" t="s">
        <v>140</v>
      </c>
      <c r="J421" s="2" t="s">
        <v>140</v>
      </c>
      <c r="K421" s="2" t="s">
        <v>140</v>
      </c>
      <c r="L421" s="2" t="s">
        <v>140</v>
      </c>
      <c r="M421" s="3">
        <f t="shared" si="33"/>
        <v>0</v>
      </c>
      <c r="N421" s="3">
        <f t="shared" si="33"/>
        <v>0</v>
      </c>
      <c r="O421" s="3">
        <f t="shared" si="33"/>
        <v>0</v>
      </c>
      <c r="P421" s="3">
        <f t="shared" si="33"/>
        <v>0</v>
      </c>
      <c r="Q421" s="3">
        <f t="shared" si="33"/>
        <v>0</v>
      </c>
      <c r="R421" s="3">
        <f>R429+R437+R445+R447+R455+R463</f>
        <v>193184.2</v>
      </c>
      <c r="S421" s="3">
        <f>S429+S437+S445+S447+S455+S463</f>
        <v>20322.2</v>
      </c>
      <c r="T421" s="3">
        <f>T429+T437+T445+T447+T455+T463</f>
        <v>78081.2</v>
      </c>
      <c r="U421" s="8">
        <f>SUM(R421:T421)</f>
        <v>291587.60000000003</v>
      </c>
    </row>
    <row r="422" spans="1:21" x14ac:dyDescent="0.2">
      <c r="A422" s="83"/>
      <c r="B422" s="1" t="s">
        <v>149</v>
      </c>
      <c r="C422" s="2" t="s">
        <v>141</v>
      </c>
      <c r="D422" s="2" t="s">
        <v>140</v>
      </c>
      <c r="E422" s="2" t="s">
        <v>140</v>
      </c>
      <c r="F422" s="2" t="s">
        <v>140</v>
      </c>
      <c r="G422" s="2" t="s">
        <v>140</v>
      </c>
      <c r="H422" s="2" t="s">
        <v>140</v>
      </c>
      <c r="I422" s="2" t="s">
        <v>140</v>
      </c>
      <c r="J422" s="2" t="s">
        <v>140</v>
      </c>
      <c r="K422" s="2" t="s">
        <v>140</v>
      </c>
      <c r="L422" s="2" t="s">
        <v>140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  <c r="S422" s="11">
        <v>0</v>
      </c>
      <c r="T422" s="11">
        <v>0</v>
      </c>
      <c r="U422" s="8">
        <f>SUM(R422:T422)</f>
        <v>0</v>
      </c>
    </row>
    <row r="423" spans="1:21" x14ac:dyDescent="0.2">
      <c r="A423" s="83"/>
      <c r="B423" s="1" t="s">
        <v>150</v>
      </c>
      <c r="C423" s="2" t="s">
        <v>141</v>
      </c>
      <c r="D423" s="2" t="s">
        <v>140</v>
      </c>
      <c r="E423" s="2" t="s">
        <v>140</v>
      </c>
      <c r="F423" s="2" t="s">
        <v>140</v>
      </c>
      <c r="G423" s="2" t="s">
        <v>140</v>
      </c>
      <c r="H423" s="2" t="s">
        <v>140</v>
      </c>
      <c r="I423" s="2" t="s">
        <v>140</v>
      </c>
      <c r="J423" s="2" t="s">
        <v>140</v>
      </c>
      <c r="K423" s="2" t="s">
        <v>140</v>
      </c>
      <c r="L423" s="2" t="s">
        <v>140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7">
        <f>SUM(M423:T423)</f>
        <v>0</v>
      </c>
    </row>
    <row r="424" spans="1:21" ht="369" customHeight="1" x14ac:dyDescent="0.2">
      <c r="A424" s="6" t="s">
        <v>377</v>
      </c>
      <c r="B424" s="5" t="s">
        <v>478</v>
      </c>
      <c r="C424" s="2" t="s">
        <v>152</v>
      </c>
      <c r="D424" s="2" t="s">
        <v>140</v>
      </c>
      <c r="E424" s="40" t="s">
        <v>314</v>
      </c>
      <c r="F424" s="2" t="s">
        <v>140</v>
      </c>
      <c r="G424" s="2" t="s">
        <v>140</v>
      </c>
      <c r="H424" s="2" t="s">
        <v>140</v>
      </c>
      <c r="I424" s="2" t="s">
        <v>140</v>
      </c>
      <c r="J424" s="2" t="s">
        <v>140</v>
      </c>
      <c r="K424" s="2">
        <v>37.5</v>
      </c>
      <c r="L424" s="2">
        <v>39.299999999999997</v>
      </c>
      <c r="M424" s="2">
        <v>40.1</v>
      </c>
      <c r="N424" s="2">
        <v>38.4</v>
      </c>
      <c r="O424" s="11">
        <v>36</v>
      </c>
      <c r="P424" s="11">
        <v>36.5</v>
      </c>
      <c r="Q424" s="11">
        <v>55.7</v>
      </c>
      <c r="R424" s="11">
        <v>55.8</v>
      </c>
      <c r="S424" s="11">
        <v>55.9</v>
      </c>
      <c r="T424" s="11">
        <v>56</v>
      </c>
      <c r="U424" s="3" t="s">
        <v>140</v>
      </c>
    </row>
    <row r="425" spans="1:21" ht="51" x14ac:dyDescent="0.2">
      <c r="A425" s="83" t="s">
        <v>336</v>
      </c>
      <c r="B425" s="1" t="s">
        <v>486</v>
      </c>
      <c r="C425" s="2" t="s">
        <v>140</v>
      </c>
      <c r="D425" s="2" t="s">
        <v>140</v>
      </c>
      <c r="E425" s="2" t="s">
        <v>140</v>
      </c>
      <c r="F425" s="21" t="s">
        <v>319</v>
      </c>
      <c r="G425" s="40" t="s">
        <v>156</v>
      </c>
      <c r="H425" s="2" t="s">
        <v>140</v>
      </c>
      <c r="I425" s="2" t="s">
        <v>140</v>
      </c>
      <c r="J425" s="2" t="s">
        <v>140</v>
      </c>
      <c r="K425" s="2" t="s">
        <v>140</v>
      </c>
      <c r="L425" s="2" t="s">
        <v>140</v>
      </c>
      <c r="M425" s="2" t="s">
        <v>140</v>
      </c>
      <c r="N425" s="2" t="s">
        <v>140</v>
      </c>
      <c r="O425" s="2" t="s">
        <v>140</v>
      </c>
      <c r="P425" s="2" t="s">
        <v>140</v>
      </c>
      <c r="Q425" s="2" t="s">
        <v>140</v>
      </c>
      <c r="R425" s="2" t="s">
        <v>140</v>
      </c>
      <c r="S425" s="2" t="s">
        <v>140</v>
      </c>
      <c r="T425" s="2" t="s">
        <v>140</v>
      </c>
      <c r="U425" s="3" t="s">
        <v>140</v>
      </c>
    </row>
    <row r="426" spans="1:21" x14ac:dyDescent="0.2">
      <c r="A426" s="83"/>
      <c r="B426" s="1" t="s">
        <v>255</v>
      </c>
      <c r="C426" s="2" t="s">
        <v>141</v>
      </c>
      <c r="D426" s="2" t="s">
        <v>140</v>
      </c>
      <c r="E426" s="2" t="s">
        <v>140</v>
      </c>
      <c r="F426" s="2" t="s">
        <v>140</v>
      </c>
      <c r="G426" s="2" t="s">
        <v>140</v>
      </c>
      <c r="H426" s="6" t="s">
        <v>154</v>
      </c>
      <c r="I426" s="2" t="s">
        <v>330</v>
      </c>
      <c r="J426" s="2">
        <v>610</v>
      </c>
      <c r="K426" s="2" t="s">
        <v>140</v>
      </c>
      <c r="L426" s="2" t="s">
        <v>140</v>
      </c>
      <c r="M426" s="64">
        <f>SUM(M428:M431)</f>
        <v>0</v>
      </c>
      <c r="N426" s="64">
        <f t="shared" ref="N426:T426" si="34">SUM(N428:N431)</f>
        <v>0</v>
      </c>
      <c r="O426" s="64">
        <f t="shared" si="34"/>
        <v>0</v>
      </c>
      <c r="P426" s="64">
        <f t="shared" si="34"/>
        <v>0</v>
      </c>
      <c r="Q426" s="64">
        <f t="shared" si="34"/>
        <v>0</v>
      </c>
      <c r="R426" s="8">
        <f t="shared" si="34"/>
        <v>51020.4</v>
      </c>
      <c r="S426" s="8">
        <f t="shared" si="34"/>
        <v>0</v>
      </c>
      <c r="T426" s="8">
        <f t="shared" si="34"/>
        <v>0</v>
      </c>
      <c r="U426" s="8">
        <f>SUM(P426:T426)</f>
        <v>51020.4</v>
      </c>
    </row>
    <row r="427" spans="1:21" x14ac:dyDescent="0.2">
      <c r="A427" s="83"/>
      <c r="B427" s="1" t="s">
        <v>145</v>
      </c>
      <c r="C427" s="2" t="s">
        <v>140</v>
      </c>
      <c r="D427" s="2" t="s">
        <v>140</v>
      </c>
      <c r="E427" s="2" t="s">
        <v>140</v>
      </c>
      <c r="F427" s="2" t="s">
        <v>140</v>
      </c>
      <c r="G427" s="2" t="s">
        <v>140</v>
      </c>
      <c r="H427" s="2" t="s">
        <v>140</v>
      </c>
      <c r="I427" s="2" t="s">
        <v>140</v>
      </c>
      <c r="J427" s="2" t="s">
        <v>140</v>
      </c>
      <c r="K427" s="2" t="s">
        <v>140</v>
      </c>
      <c r="L427" s="2" t="s">
        <v>140</v>
      </c>
      <c r="M427" s="2" t="s">
        <v>140</v>
      </c>
      <c r="N427" s="2" t="s">
        <v>140</v>
      </c>
      <c r="O427" s="2" t="s">
        <v>140</v>
      </c>
      <c r="P427" s="2" t="s">
        <v>140</v>
      </c>
      <c r="Q427" s="2" t="s">
        <v>140</v>
      </c>
      <c r="R427" s="3" t="s">
        <v>140</v>
      </c>
      <c r="S427" s="3" t="s">
        <v>140</v>
      </c>
      <c r="T427" s="3" t="s">
        <v>140</v>
      </c>
      <c r="U427" s="8" t="s">
        <v>140</v>
      </c>
    </row>
    <row r="428" spans="1:21" x14ac:dyDescent="0.2">
      <c r="A428" s="83"/>
      <c r="B428" s="1" t="s">
        <v>146</v>
      </c>
      <c r="C428" s="2" t="s">
        <v>141</v>
      </c>
      <c r="D428" s="2" t="s">
        <v>140</v>
      </c>
      <c r="E428" s="2" t="s">
        <v>140</v>
      </c>
      <c r="F428" s="2" t="s">
        <v>140</v>
      </c>
      <c r="G428" s="2" t="s">
        <v>140</v>
      </c>
      <c r="H428" s="6" t="s">
        <v>154</v>
      </c>
      <c r="I428" s="2" t="s">
        <v>330</v>
      </c>
      <c r="J428" s="2">
        <v>610</v>
      </c>
      <c r="K428" s="2" t="s">
        <v>140</v>
      </c>
      <c r="L428" s="2" t="s">
        <v>140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8">
        <v>1020.4</v>
      </c>
      <c r="S428" s="8">
        <v>0</v>
      </c>
      <c r="T428" s="8">
        <v>0</v>
      </c>
      <c r="U428" s="8">
        <f>SUM(M428:T428)</f>
        <v>1020.4</v>
      </c>
    </row>
    <row r="429" spans="1:21" ht="15" x14ac:dyDescent="0.2">
      <c r="A429" s="83"/>
      <c r="B429" s="1" t="s">
        <v>147</v>
      </c>
      <c r="C429" s="2" t="s">
        <v>141</v>
      </c>
      <c r="D429" s="49" t="s">
        <v>159</v>
      </c>
      <c r="E429" s="2" t="s">
        <v>140</v>
      </c>
      <c r="F429" s="2" t="s">
        <v>140</v>
      </c>
      <c r="G429" s="2" t="s">
        <v>140</v>
      </c>
      <c r="H429" s="6" t="s">
        <v>154</v>
      </c>
      <c r="I429" s="2" t="s">
        <v>330</v>
      </c>
      <c r="J429" s="2">
        <v>610</v>
      </c>
      <c r="K429" s="2" t="s">
        <v>140</v>
      </c>
      <c r="L429" s="2" t="s">
        <v>140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8">
        <v>50000</v>
      </c>
      <c r="S429" s="8">
        <v>0</v>
      </c>
      <c r="T429" s="8">
        <v>0</v>
      </c>
      <c r="U429" s="8">
        <f>SUM(M429:T429)</f>
        <v>50000</v>
      </c>
    </row>
    <row r="430" spans="1:21" x14ac:dyDescent="0.2">
      <c r="A430" s="83"/>
      <c r="B430" s="1" t="s">
        <v>149</v>
      </c>
      <c r="C430" s="2" t="s">
        <v>141</v>
      </c>
      <c r="D430" s="2" t="s">
        <v>140</v>
      </c>
      <c r="E430" s="2" t="s">
        <v>140</v>
      </c>
      <c r="F430" s="2" t="s">
        <v>140</v>
      </c>
      <c r="G430" s="2" t="s">
        <v>140</v>
      </c>
      <c r="H430" s="2" t="s">
        <v>140</v>
      </c>
      <c r="I430" s="2" t="s">
        <v>140</v>
      </c>
      <c r="J430" s="2" t="s">
        <v>140</v>
      </c>
      <c r="K430" s="2" t="s">
        <v>140</v>
      </c>
      <c r="L430" s="2" t="s">
        <v>140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8">
        <v>0</v>
      </c>
      <c r="S430" s="8">
        <v>0</v>
      </c>
      <c r="T430" s="8">
        <v>0</v>
      </c>
      <c r="U430" s="17">
        <f>SUM(M430:T430)</f>
        <v>0</v>
      </c>
    </row>
    <row r="431" spans="1:21" x14ac:dyDescent="0.2">
      <c r="A431" s="83"/>
      <c r="B431" s="1" t="s">
        <v>150</v>
      </c>
      <c r="C431" s="2" t="s">
        <v>141</v>
      </c>
      <c r="D431" s="2" t="s">
        <v>140</v>
      </c>
      <c r="E431" s="2" t="s">
        <v>140</v>
      </c>
      <c r="F431" s="2" t="s">
        <v>140</v>
      </c>
      <c r="G431" s="2" t="s">
        <v>140</v>
      </c>
      <c r="H431" s="2" t="s">
        <v>140</v>
      </c>
      <c r="I431" s="2" t="s">
        <v>140</v>
      </c>
      <c r="J431" s="2" t="s">
        <v>140</v>
      </c>
      <c r="K431" s="2" t="s">
        <v>140</v>
      </c>
      <c r="L431" s="2" t="s">
        <v>140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8">
        <v>0</v>
      </c>
      <c r="S431" s="8">
        <v>0</v>
      </c>
      <c r="T431" s="8">
        <v>0</v>
      </c>
      <c r="U431" s="17">
        <f>SUM(M431:T431)</f>
        <v>0</v>
      </c>
    </row>
    <row r="432" spans="1:21" ht="48" x14ac:dyDescent="0.2">
      <c r="A432" s="6" t="s">
        <v>337</v>
      </c>
      <c r="B432" s="5" t="s">
        <v>329</v>
      </c>
      <c r="C432" s="2" t="s">
        <v>157</v>
      </c>
      <c r="D432" s="2" t="s">
        <v>140</v>
      </c>
      <c r="E432" s="40" t="s">
        <v>179</v>
      </c>
      <c r="F432" s="2" t="s">
        <v>140</v>
      </c>
      <c r="G432" s="2" t="s">
        <v>140</v>
      </c>
      <c r="H432" s="2" t="s">
        <v>140</v>
      </c>
      <c r="I432" s="2" t="s">
        <v>140</v>
      </c>
      <c r="J432" s="2" t="s">
        <v>140</v>
      </c>
      <c r="K432" s="2" t="s">
        <v>140</v>
      </c>
      <c r="L432" s="2" t="s">
        <v>140</v>
      </c>
      <c r="M432" s="2" t="s">
        <v>140</v>
      </c>
      <c r="N432" s="2" t="s">
        <v>140</v>
      </c>
      <c r="O432" s="2" t="s">
        <v>140</v>
      </c>
      <c r="P432" s="2" t="s">
        <v>140</v>
      </c>
      <c r="Q432" s="2" t="s">
        <v>140</v>
      </c>
      <c r="R432" s="2">
        <v>2</v>
      </c>
      <c r="S432" s="2" t="s">
        <v>140</v>
      </c>
      <c r="T432" s="2" t="s">
        <v>140</v>
      </c>
      <c r="U432" s="3">
        <f>SUM(O432:T432)</f>
        <v>2</v>
      </c>
    </row>
    <row r="433" spans="1:21" ht="63.75" x14ac:dyDescent="0.2">
      <c r="A433" s="83" t="s">
        <v>338</v>
      </c>
      <c r="B433" s="1" t="s">
        <v>523</v>
      </c>
      <c r="C433" s="2" t="s">
        <v>140</v>
      </c>
      <c r="D433" s="2" t="s">
        <v>140</v>
      </c>
      <c r="E433" s="2" t="s">
        <v>140</v>
      </c>
      <c r="F433" s="21" t="s">
        <v>319</v>
      </c>
      <c r="G433" s="40" t="s">
        <v>156</v>
      </c>
      <c r="H433" s="2" t="s">
        <v>140</v>
      </c>
      <c r="I433" s="2" t="s">
        <v>140</v>
      </c>
      <c r="J433" s="2" t="s">
        <v>140</v>
      </c>
      <c r="K433" s="2" t="s">
        <v>140</v>
      </c>
      <c r="L433" s="2" t="s">
        <v>140</v>
      </c>
      <c r="M433" s="2" t="s">
        <v>140</v>
      </c>
      <c r="N433" s="2" t="s">
        <v>140</v>
      </c>
      <c r="O433" s="2" t="s">
        <v>140</v>
      </c>
      <c r="P433" s="2" t="s">
        <v>140</v>
      </c>
      <c r="Q433" s="2" t="s">
        <v>140</v>
      </c>
      <c r="R433" s="2" t="s">
        <v>140</v>
      </c>
      <c r="S433" s="2" t="s">
        <v>140</v>
      </c>
      <c r="T433" s="2" t="s">
        <v>140</v>
      </c>
      <c r="U433" s="3" t="s">
        <v>140</v>
      </c>
    </row>
    <row r="434" spans="1:21" x14ac:dyDescent="0.2">
      <c r="A434" s="83"/>
      <c r="B434" s="1" t="s">
        <v>255</v>
      </c>
      <c r="C434" s="2" t="s">
        <v>141</v>
      </c>
      <c r="D434" s="2" t="s">
        <v>140</v>
      </c>
      <c r="E434" s="2" t="s">
        <v>140</v>
      </c>
      <c r="F434" s="2" t="s">
        <v>140</v>
      </c>
      <c r="G434" s="2" t="s">
        <v>140</v>
      </c>
      <c r="H434" s="6" t="s">
        <v>154</v>
      </c>
      <c r="I434" s="2" t="s">
        <v>330</v>
      </c>
      <c r="J434" s="2">
        <v>610</v>
      </c>
      <c r="K434" s="2" t="s">
        <v>140</v>
      </c>
      <c r="L434" s="2" t="s">
        <v>140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8">
        <f>SUM(R436:R439)</f>
        <v>39465.200000000004</v>
      </c>
      <c r="S434" s="8">
        <f>SUM(S436:S439)</f>
        <v>20736.900000000001</v>
      </c>
      <c r="T434" s="8">
        <f>SUM(T436:T439)</f>
        <v>13348.2</v>
      </c>
      <c r="U434" s="8">
        <f>SUM(P434:T434)</f>
        <v>73550.3</v>
      </c>
    </row>
    <row r="435" spans="1:21" x14ac:dyDescent="0.2">
      <c r="A435" s="83"/>
      <c r="B435" s="1" t="s">
        <v>145</v>
      </c>
      <c r="C435" s="2" t="s">
        <v>140</v>
      </c>
      <c r="D435" s="2" t="s">
        <v>140</v>
      </c>
      <c r="E435" s="2" t="s">
        <v>140</v>
      </c>
      <c r="F435" s="2" t="s">
        <v>140</v>
      </c>
      <c r="G435" s="2" t="s">
        <v>140</v>
      </c>
      <c r="H435" s="2" t="s">
        <v>140</v>
      </c>
      <c r="I435" s="2" t="s">
        <v>140</v>
      </c>
      <c r="J435" s="2" t="s">
        <v>140</v>
      </c>
      <c r="K435" s="2" t="s">
        <v>140</v>
      </c>
      <c r="L435" s="2" t="s">
        <v>140</v>
      </c>
      <c r="M435" s="2" t="s">
        <v>140</v>
      </c>
      <c r="N435" s="2" t="s">
        <v>140</v>
      </c>
      <c r="O435" s="2" t="s">
        <v>140</v>
      </c>
      <c r="P435" s="2" t="s">
        <v>140</v>
      </c>
      <c r="Q435" s="2" t="s">
        <v>140</v>
      </c>
      <c r="R435" s="8" t="s">
        <v>140</v>
      </c>
      <c r="S435" s="8" t="s">
        <v>140</v>
      </c>
      <c r="T435" s="8" t="s">
        <v>140</v>
      </c>
      <c r="U435" s="8" t="s">
        <v>140</v>
      </c>
    </row>
    <row r="436" spans="1:21" x14ac:dyDescent="0.2">
      <c r="A436" s="83"/>
      <c r="B436" s="1" t="s">
        <v>146</v>
      </c>
      <c r="C436" s="2" t="s">
        <v>141</v>
      </c>
      <c r="D436" s="2" t="s">
        <v>140</v>
      </c>
      <c r="E436" s="2" t="s">
        <v>140</v>
      </c>
      <c r="F436" s="2" t="s">
        <v>140</v>
      </c>
      <c r="G436" s="2" t="s">
        <v>140</v>
      </c>
      <c r="H436" s="6" t="s">
        <v>154</v>
      </c>
      <c r="I436" s="2" t="s">
        <v>330</v>
      </c>
      <c r="J436" s="2">
        <v>610</v>
      </c>
      <c r="K436" s="2" t="s">
        <v>140</v>
      </c>
      <c r="L436" s="2" t="s">
        <v>140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8">
        <v>789.3</v>
      </c>
      <c r="S436" s="8">
        <v>414.7</v>
      </c>
      <c r="T436" s="8">
        <v>267</v>
      </c>
      <c r="U436" s="8">
        <f>SUM(M436:T436)</f>
        <v>1471</v>
      </c>
    </row>
    <row r="437" spans="1:21" ht="15" x14ac:dyDescent="0.2">
      <c r="A437" s="83"/>
      <c r="B437" s="1" t="s">
        <v>147</v>
      </c>
      <c r="C437" s="2" t="s">
        <v>141</v>
      </c>
      <c r="D437" s="49" t="s">
        <v>159</v>
      </c>
      <c r="E437" s="2" t="s">
        <v>140</v>
      </c>
      <c r="F437" s="2" t="s">
        <v>140</v>
      </c>
      <c r="G437" s="2" t="s">
        <v>140</v>
      </c>
      <c r="H437" s="6" t="s">
        <v>154</v>
      </c>
      <c r="I437" s="2" t="s">
        <v>330</v>
      </c>
      <c r="J437" s="2">
        <v>610</v>
      </c>
      <c r="K437" s="2" t="s">
        <v>140</v>
      </c>
      <c r="L437" s="2" t="s">
        <v>140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8">
        <v>38675.9</v>
      </c>
      <c r="S437" s="8">
        <v>20322.2</v>
      </c>
      <c r="T437" s="8">
        <v>13081.2</v>
      </c>
      <c r="U437" s="8">
        <f>SUM(M437:T437)</f>
        <v>72079.3</v>
      </c>
    </row>
    <row r="438" spans="1:21" x14ac:dyDescent="0.2">
      <c r="A438" s="83"/>
      <c r="B438" s="1" t="s">
        <v>149</v>
      </c>
      <c r="C438" s="2" t="s">
        <v>141</v>
      </c>
      <c r="D438" s="2" t="s">
        <v>140</v>
      </c>
      <c r="E438" s="2" t="s">
        <v>140</v>
      </c>
      <c r="F438" s="2" t="s">
        <v>140</v>
      </c>
      <c r="G438" s="2" t="s">
        <v>140</v>
      </c>
      <c r="H438" s="2" t="s">
        <v>140</v>
      </c>
      <c r="I438" s="2" t="s">
        <v>140</v>
      </c>
      <c r="J438" s="2" t="s">
        <v>140</v>
      </c>
      <c r="K438" s="2" t="s">
        <v>140</v>
      </c>
      <c r="L438" s="2" t="s">
        <v>140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8">
        <v>0</v>
      </c>
      <c r="S438" s="8">
        <v>0</v>
      </c>
      <c r="T438" s="8">
        <v>0</v>
      </c>
      <c r="U438" s="8">
        <f>SUM(M438:T438)</f>
        <v>0</v>
      </c>
    </row>
    <row r="439" spans="1:21" x14ac:dyDescent="0.2">
      <c r="A439" s="83"/>
      <c r="B439" s="1" t="s">
        <v>150</v>
      </c>
      <c r="C439" s="2" t="s">
        <v>141</v>
      </c>
      <c r="D439" s="2" t="s">
        <v>140</v>
      </c>
      <c r="E439" s="2" t="s">
        <v>140</v>
      </c>
      <c r="F439" s="2" t="s">
        <v>140</v>
      </c>
      <c r="G439" s="2" t="s">
        <v>140</v>
      </c>
      <c r="H439" s="2" t="s">
        <v>140</v>
      </c>
      <c r="I439" s="2" t="s">
        <v>140</v>
      </c>
      <c r="J439" s="2" t="s">
        <v>140</v>
      </c>
      <c r="K439" s="2" t="s">
        <v>140</v>
      </c>
      <c r="L439" s="2" t="s">
        <v>140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8">
        <v>0</v>
      </c>
      <c r="S439" s="8">
        <v>0</v>
      </c>
      <c r="T439" s="8">
        <v>0</v>
      </c>
      <c r="U439" s="8">
        <f>SUM(M439:T439)</f>
        <v>0</v>
      </c>
    </row>
    <row r="440" spans="1:21" ht="48" x14ac:dyDescent="0.2">
      <c r="A440" s="6" t="s">
        <v>378</v>
      </c>
      <c r="B440" s="5" t="s">
        <v>524</v>
      </c>
      <c r="C440" s="2" t="s">
        <v>157</v>
      </c>
      <c r="D440" s="2" t="s">
        <v>140</v>
      </c>
      <c r="E440" s="40" t="s">
        <v>179</v>
      </c>
      <c r="F440" s="2" t="s">
        <v>140</v>
      </c>
      <c r="G440" s="40" t="s">
        <v>156</v>
      </c>
      <c r="H440" s="2" t="s">
        <v>140</v>
      </c>
      <c r="I440" s="2" t="s">
        <v>140</v>
      </c>
      <c r="J440" s="2" t="s">
        <v>140</v>
      </c>
      <c r="K440" s="2" t="s">
        <v>140</v>
      </c>
      <c r="L440" s="2" t="s">
        <v>140</v>
      </c>
      <c r="M440" s="37" t="s">
        <v>140</v>
      </c>
      <c r="N440" s="2" t="s">
        <v>140</v>
      </c>
      <c r="O440" s="2" t="s">
        <v>140</v>
      </c>
      <c r="P440" s="2" t="s">
        <v>140</v>
      </c>
      <c r="Q440" s="2" t="s">
        <v>140</v>
      </c>
      <c r="R440" s="65">
        <v>13</v>
      </c>
      <c r="S440" s="65">
        <v>7</v>
      </c>
      <c r="T440" s="65">
        <v>5</v>
      </c>
      <c r="U440" s="3">
        <f>R440+S440+T440</f>
        <v>25</v>
      </c>
    </row>
    <row r="441" spans="1:21" ht="48" x14ac:dyDescent="0.2">
      <c r="A441" s="83" t="s">
        <v>341</v>
      </c>
      <c r="B441" s="1" t="s">
        <v>24</v>
      </c>
      <c r="C441" s="2" t="s">
        <v>140</v>
      </c>
      <c r="D441" s="2" t="s">
        <v>140</v>
      </c>
      <c r="E441" s="2" t="s">
        <v>140</v>
      </c>
      <c r="F441" s="21" t="s">
        <v>319</v>
      </c>
      <c r="G441" s="40" t="s">
        <v>156</v>
      </c>
      <c r="H441" s="2" t="s">
        <v>140</v>
      </c>
      <c r="I441" s="2" t="s">
        <v>140</v>
      </c>
      <c r="J441" s="2" t="s">
        <v>140</v>
      </c>
      <c r="K441" s="2" t="s">
        <v>140</v>
      </c>
      <c r="L441" s="2" t="s">
        <v>140</v>
      </c>
      <c r="M441" s="2" t="s">
        <v>140</v>
      </c>
      <c r="N441" s="2" t="s">
        <v>140</v>
      </c>
      <c r="O441" s="2" t="s">
        <v>140</v>
      </c>
      <c r="P441" s="2" t="s">
        <v>140</v>
      </c>
      <c r="Q441" s="2" t="s">
        <v>140</v>
      </c>
      <c r="R441" s="2" t="s">
        <v>140</v>
      </c>
      <c r="S441" s="2" t="s">
        <v>140</v>
      </c>
      <c r="T441" s="2" t="s">
        <v>140</v>
      </c>
      <c r="U441" s="3" t="s">
        <v>140</v>
      </c>
    </row>
    <row r="442" spans="1:21" x14ac:dyDescent="0.2">
      <c r="A442" s="83"/>
      <c r="B442" s="1" t="s">
        <v>255</v>
      </c>
      <c r="C442" s="2" t="s">
        <v>141</v>
      </c>
      <c r="D442" s="2" t="s">
        <v>140</v>
      </c>
      <c r="E442" s="2" t="s">
        <v>140</v>
      </c>
      <c r="F442" s="2" t="s">
        <v>140</v>
      </c>
      <c r="G442" s="2" t="s">
        <v>140</v>
      </c>
      <c r="H442" s="41" t="s">
        <v>165</v>
      </c>
      <c r="I442" s="2" t="s">
        <v>330</v>
      </c>
      <c r="J442" s="2">
        <v>620</v>
      </c>
      <c r="K442" s="2" t="s">
        <v>140</v>
      </c>
      <c r="L442" s="2" t="s">
        <v>140</v>
      </c>
      <c r="M442" s="64">
        <f t="shared" ref="M442:T442" si="35">SUM(M444:M449)</f>
        <v>0</v>
      </c>
      <c r="N442" s="64">
        <f t="shared" si="35"/>
        <v>0</v>
      </c>
      <c r="O442" s="64">
        <f t="shared" si="35"/>
        <v>0</v>
      </c>
      <c r="P442" s="64">
        <f t="shared" si="35"/>
        <v>0</v>
      </c>
      <c r="Q442" s="64">
        <f t="shared" si="35"/>
        <v>0</v>
      </c>
      <c r="R442" s="8">
        <f t="shared" si="35"/>
        <v>51816.3</v>
      </c>
      <c r="S442" s="8">
        <f t="shared" si="35"/>
        <v>0</v>
      </c>
      <c r="T442" s="8">
        <f t="shared" si="35"/>
        <v>40816.300000000003</v>
      </c>
      <c r="U442" s="8">
        <f>SUM(P442:T442)</f>
        <v>92632.6</v>
      </c>
    </row>
    <row r="443" spans="1:21" x14ac:dyDescent="0.2">
      <c r="A443" s="83"/>
      <c r="B443" s="1" t="s">
        <v>145</v>
      </c>
      <c r="C443" s="2" t="s">
        <v>140</v>
      </c>
      <c r="D443" s="2" t="s">
        <v>140</v>
      </c>
      <c r="E443" s="2" t="s">
        <v>140</v>
      </c>
      <c r="F443" s="2" t="s">
        <v>140</v>
      </c>
      <c r="G443" s="2" t="s">
        <v>140</v>
      </c>
      <c r="H443" s="2" t="s">
        <v>140</v>
      </c>
      <c r="I443" s="2" t="s">
        <v>140</v>
      </c>
      <c r="J443" s="2" t="s">
        <v>140</v>
      </c>
      <c r="K443" s="2" t="s">
        <v>140</v>
      </c>
      <c r="L443" s="2" t="s">
        <v>140</v>
      </c>
      <c r="M443" s="2" t="s">
        <v>140</v>
      </c>
      <c r="N443" s="2" t="s">
        <v>140</v>
      </c>
      <c r="O443" s="2" t="s">
        <v>140</v>
      </c>
      <c r="P443" s="2" t="s">
        <v>140</v>
      </c>
      <c r="Q443" s="2" t="s">
        <v>140</v>
      </c>
      <c r="R443" s="3" t="s">
        <v>140</v>
      </c>
      <c r="S443" s="3" t="s">
        <v>140</v>
      </c>
      <c r="T443" s="3" t="s">
        <v>140</v>
      </c>
      <c r="U443" s="8" t="s">
        <v>140</v>
      </c>
    </row>
    <row r="444" spans="1:21" x14ac:dyDescent="0.2">
      <c r="A444" s="83"/>
      <c r="B444" s="1" t="s">
        <v>146</v>
      </c>
      <c r="C444" s="2" t="s">
        <v>141</v>
      </c>
      <c r="D444" s="2" t="s">
        <v>140</v>
      </c>
      <c r="E444" s="2" t="s">
        <v>140</v>
      </c>
      <c r="F444" s="2" t="s">
        <v>140</v>
      </c>
      <c r="G444" s="2" t="s">
        <v>140</v>
      </c>
      <c r="H444" s="41" t="s">
        <v>165</v>
      </c>
      <c r="I444" s="2" t="s">
        <v>500</v>
      </c>
      <c r="J444" s="2">
        <v>622</v>
      </c>
      <c r="K444" s="2" t="s">
        <v>140</v>
      </c>
      <c r="L444" s="2" t="s">
        <v>140</v>
      </c>
      <c r="M444" s="13">
        <v>0</v>
      </c>
      <c r="N444" s="13">
        <v>0</v>
      </c>
      <c r="O444" s="13">
        <v>0</v>
      </c>
      <c r="P444" s="13">
        <v>0</v>
      </c>
      <c r="Q444" s="13">
        <v>0</v>
      </c>
      <c r="R444" s="8">
        <v>11000</v>
      </c>
      <c r="S444" s="8">
        <v>0</v>
      </c>
      <c r="T444" s="8">
        <v>0</v>
      </c>
      <c r="U444" s="8">
        <f t="shared" ref="U444:U449" si="36">SUM(M444:T444)</f>
        <v>11000</v>
      </c>
    </row>
    <row r="445" spans="1:21" ht="15" x14ac:dyDescent="0.2">
      <c r="A445" s="83"/>
      <c r="B445" s="1" t="s">
        <v>147</v>
      </c>
      <c r="C445" s="2" t="s">
        <v>141</v>
      </c>
      <c r="D445" s="49" t="s">
        <v>159</v>
      </c>
      <c r="E445" s="2" t="s">
        <v>140</v>
      </c>
      <c r="F445" s="2" t="s">
        <v>140</v>
      </c>
      <c r="G445" s="2" t="s">
        <v>140</v>
      </c>
      <c r="H445" s="41" t="s">
        <v>165</v>
      </c>
      <c r="I445" s="2" t="s">
        <v>330</v>
      </c>
      <c r="J445" s="2">
        <v>244</v>
      </c>
      <c r="K445" s="2" t="s">
        <v>140</v>
      </c>
      <c r="L445" s="2" t="s">
        <v>140</v>
      </c>
      <c r="M445" s="13">
        <v>0</v>
      </c>
      <c r="N445" s="13">
        <v>0</v>
      </c>
      <c r="O445" s="13">
        <v>0</v>
      </c>
      <c r="P445" s="13">
        <v>0</v>
      </c>
      <c r="Q445" s="13">
        <v>0</v>
      </c>
      <c r="R445" s="8">
        <v>40000</v>
      </c>
      <c r="S445" s="8">
        <v>0</v>
      </c>
      <c r="T445" s="8">
        <v>0</v>
      </c>
      <c r="U445" s="8">
        <f t="shared" si="36"/>
        <v>40000</v>
      </c>
    </row>
    <row r="446" spans="1:21" s="66" customFormat="1" ht="15" x14ac:dyDescent="0.2">
      <c r="A446" s="83"/>
      <c r="B446" s="1" t="s">
        <v>146</v>
      </c>
      <c r="C446" s="2" t="s">
        <v>141</v>
      </c>
      <c r="D446" s="49" t="s">
        <v>159</v>
      </c>
      <c r="E446" s="2" t="s">
        <v>140</v>
      </c>
      <c r="F446" s="2" t="s">
        <v>140</v>
      </c>
      <c r="G446" s="2" t="s">
        <v>140</v>
      </c>
      <c r="H446" s="41" t="s">
        <v>165</v>
      </c>
      <c r="I446" s="2" t="s">
        <v>330</v>
      </c>
      <c r="J446" s="2">
        <v>622</v>
      </c>
      <c r="K446" s="2" t="s">
        <v>140</v>
      </c>
      <c r="L446" s="2" t="s">
        <v>140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8">
        <v>0</v>
      </c>
      <c r="S446" s="8">
        <v>0</v>
      </c>
      <c r="T446" s="8">
        <v>816.3</v>
      </c>
      <c r="U446" s="8">
        <f t="shared" si="36"/>
        <v>816.3</v>
      </c>
    </row>
    <row r="447" spans="1:21" ht="15" x14ac:dyDescent="0.2">
      <c r="A447" s="83"/>
      <c r="B447" s="1" t="s">
        <v>147</v>
      </c>
      <c r="C447" s="2" t="s">
        <v>141</v>
      </c>
      <c r="D447" s="49" t="s">
        <v>159</v>
      </c>
      <c r="E447" s="2" t="s">
        <v>140</v>
      </c>
      <c r="F447" s="2" t="s">
        <v>140</v>
      </c>
      <c r="G447" s="2" t="s">
        <v>140</v>
      </c>
      <c r="H447" s="41" t="s">
        <v>165</v>
      </c>
      <c r="I447" s="2" t="s">
        <v>330</v>
      </c>
      <c r="J447" s="2">
        <v>622</v>
      </c>
      <c r="K447" s="2" t="s">
        <v>140</v>
      </c>
      <c r="L447" s="2" t="s">
        <v>140</v>
      </c>
      <c r="M447" s="13">
        <v>0</v>
      </c>
      <c r="N447" s="13">
        <v>0</v>
      </c>
      <c r="O447" s="13">
        <v>0</v>
      </c>
      <c r="P447" s="13">
        <v>0</v>
      </c>
      <c r="Q447" s="13">
        <v>0</v>
      </c>
      <c r="R447" s="8">
        <v>0</v>
      </c>
      <c r="S447" s="8">
        <v>0</v>
      </c>
      <c r="T447" s="8">
        <v>40000</v>
      </c>
      <c r="U447" s="8">
        <f t="shared" si="36"/>
        <v>40000</v>
      </c>
    </row>
    <row r="448" spans="1:21" s="66" customFormat="1" ht="15" x14ac:dyDescent="0.2">
      <c r="A448" s="83"/>
      <c r="B448" s="1" t="s">
        <v>146</v>
      </c>
      <c r="C448" s="2" t="s">
        <v>141</v>
      </c>
      <c r="D448" s="49" t="s">
        <v>159</v>
      </c>
      <c r="E448" s="2" t="s">
        <v>140</v>
      </c>
      <c r="F448" s="2" t="s">
        <v>140</v>
      </c>
      <c r="G448" s="2" t="s">
        <v>140</v>
      </c>
      <c r="H448" s="41" t="s">
        <v>165</v>
      </c>
      <c r="I448" s="2" t="s">
        <v>330</v>
      </c>
      <c r="J448" s="2">
        <v>244</v>
      </c>
      <c r="K448" s="2" t="s">
        <v>140</v>
      </c>
      <c r="L448" s="2" t="s">
        <v>140</v>
      </c>
      <c r="M448" s="13">
        <v>0</v>
      </c>
      <c r="N448" s="13">
        <v>0</v>
      </c>
      <c r="O448" s="13">
        <v>0</v>
      </c>
      <c r="P448" s="13">
        <v>0</v>
      </c>
      <c r="Q448" s="13">
        <v>0</v>
      </c>
      <c r="R448" s="8">
        <v>816.3</v>
      </c>
      <c r="S448" s="8">
        <v>0</v>
      </c>
      <c r="T448" s="8">
        <v>0</v>
      </c>
      <c r="U448" s="8">
        <f t="shared" si="36"/>
        <v>816.3</v>
      </c>
    </row>
    <row r="449" spans="1:21" x14ac:dyDescent="0.2">
      <c r="A449" s="83"/>
      <c r="B449" s="1" t="s">
        <v>150</v>
      </c>
      <c r="C449" s="2" t="s">
        <v>141</v>
      </c>
      <c r="D449" s="2" t="s">
        <v>140</v>
      </c>
      <c r="E449" s="2" t="s">
        <v>140</v>
      </c>
      <c r="F449" s="2" t="s">
        <v>140</v>
      </c>
      <c r="G449" s="2" t="s">
        <v>140</v>
      </c>
      <c r="H449" s="2" t="s">
        <v>140</v>
      </c>
      <c r="I449" s="2" t="s">
        <v>140</v>
      </c>
      <c r="J449" s="2" t="s">
        <v>140</v>
      </c>
      <c r="K449" s="2" t="s">
        <v>140</v>
      </c>
      <c r="L449" s="2" t="s">
        <v>140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8">
        <v>0</v>
      </c>
      <c r="S449" s="8">
        <v>0</v>
      </c>
      <c r="T449" s="8">
        <v>0</v>
      </c>
      <c r="U449" s="17">
        <f t="shared" si="36"/>
        <v>0</v>
      </c>
    </row>
    <row r="450" spans="1:21" ht="48" x14ac:dyDescent="0.2">
      <c r="A450" s="6" t="s">
        <v>379</v>
      </c>
      <c r="B450" s="5" t="s">
        <v>382</v>
      </c>
      <c r="C450" s="2" t="s">
        <v>157</v>
      </c>
      <c r="D450" s="2" t="s">
        <v>140</v>
      </c>
      <c r="E450" s="40" t="s">
        <v>179</v>
      </c>
      <c r="F450" s="2" t="s">
        <v>140</v>
      </c>
      <c r="G450" s="2" t="s">
        <v>140</v>
      </c>
      <c r="H450" s="2" t="s">
        <v>140</v>
      </c>
      <c r="I450" s="2" t="s">
        <v>140</v>
      </c>
      <c r="J450" s="2" t="s">
        <v>140</v>
      </c>
      <c r="K450" s="2" t="s">
        <v>140</v>
      </c>
      <c r="L450" s="2" t="s">
        <v>140</v>
      </c>
      <c r="M450" s="2" t="s">
        <v>140</v>
      </c>
      <c r="N450" s="2" t="s">
        <v>140</v>
      </c>
      <c r="O450" s="2" t="s">
        <v>140</v>
      </c>
      <c r="P450" s="2" t="s">
        <v>140</v>
      </c>
      <c r="Q450" s="2" t="s">
        <v>140</v>
      </c>
      <c r="R450" s="2">
        <v>1</v>
      </c>
      <c r="S450" s="2" t="s">
        <v>140</v>
      </c>
      <c r="T450" s="2">
        <v>1</v>
      </c>
      <c r="U450" s="3">
        <f>SUM(O450:T450)</f>
        <v>2</v>
      </c>
    </row>
    <row r="451" spans="1:21" ht="48" x14ac:dyDescent="0.2">
      <c r="A451" s="83" t="s">
        <v>342</v>
      </c>
      <c r="B451" s="1" t="s">
        <v>25</v>
      </c>
      <c r="C451" s="2" t="s">
        <v>140</v>
      </c>
      <c r="D451" s="2" t="s">
        <v>140</v>
      </c>
      <c r="E451" s="2" t="s">
        <v>140</v>
      </c>
      <c r="F451" s="21" t="s">
        <v>319</v>
      </c>
      <c r="G451" s="40" t="s">
        <v>156</v>
      </c>
      <c r="H451" s="2" t="s">
        <v>140</v>
      </c>
      <c r="I451" s="2" t="s">
        <v>140</v>
      </c>
      <c r="J451" s="2" t="s">
        <v>140</v>
      </c>
      <c r="K451" s="2" t="s">
        <v>140</v>
      </c>
      <c r="L451" s="2" t="s">
        <v>140</v>
      </c>
      <c r="M451" s="2" t="s">
        <v>140</v>
      </c>
      <c r="N451" s="2" t="s">
        <v>140</v>
      </c>
      <c r="O451" s="2" t="s">
        <v>140</v>
      </c>
      <c r="P451" s="2" t="s">
        <v>140</v>
      </c>
      <c r="Q451" s="2" t="s">
        <v>140</v>
      </c>
      <c r="R451" s="2" t="s">
        <v>140</v>
      </c>
      <c r="S451" s="2" t="s">
        <v>140</v>
      </c>
      <c r="T451" s="2" t="s">
        <v>140</v>
      </c>
      <c r="U451" s="3" t="s">
        <v>140</v>
      </c>
    </row>
    <row r="452" spans="1:21" x14ac:dyDescent="0.2">
      <c r="A452" s="83"/>
      <c r="B452" s="1" t="s">
        <v>255</v>
      </c>
      <c r="C452" s="2" t="s">
        <v>141</v>
      </c>
      <c r="D452" s="2" t="s">
        <v>140</v>
      </c>
      <c r="E452" s="2" t="s">
        <v>140</v>
      </c>
      <c r="F452" s="2" t="s">
        <v>140</v>
      </c>
      <c r="G452" s="2" t="s">
        <v>140</v>
      </c>
      <c r="H452" s="41" t="s">
        <v>165</v>
      </c>
      <c r="I452" s="2" t="s">
        <v>331</v>
      </c>
      <c r="J452" s="2">
        <v>610</v>
      </c>
      <c r="K452" s="2" t="s">
        <v>140</v>
      </c>
      <c r="L452" s="2" t="s">
        <v>140</v>
      </c>
      <c r="M452" s="13">
        <f t="shared" ref="M452:T452" si="37">SUM(M454:M457)</f>
        <v>0</v>
      </c>
      <c r="N452" s="13">
        <f t="shared" si="37"/>
        <v>0</v>
      </c>
      <c r="O452" s="13">
        <f t="shared" si="37"/>
        <v>0</v>
      </c>
      <c r="P452" s="13">
        <f t="shared" si="37"/>
        <v>0</v>
      </c>
      <c r="Q452" s="13">
        <f t="shared" si="37"/>
        <v>0</v>
      </c>
      <c r="R452" s="13">
        <f t="shared" si="37"/>
        <v>40314.600000000006</v>
      </c>
      <c r="S452" s="13">
        <f t="shared" si="37"/>
        <v>0</v>
      </c>
      <c r="T452" s="13">
        <f t="shared" si="37"/>
        <v>0</v>
      </c>
      <c r="U452" s="8">
        <f>SUM(P452:T452)</f>
        <v>40314.600000000006</v>
      </c>
    </row>
    <row r="453" spans="1:21" x14ac:dyDescent="0.2">
      <c r="A453" s="83"/>
      <c r="B453" s="1" t="s">
        <v>145</v>
      </c>
      <c r="C453" s="2" t="s">
        <v>140</v>
      </c>
      <c r="D453" s="2" t="s">
        <v>140</v>
      </c>
      <c r="E453" s="2" t="s">
        <v>140</v>
      </c>
      <c r="F453" s="2" t="s">
        <v>140</v>
      </c>
      <c r="G453" s="2" t="s">
        <v>140</v>
      </c>
      <c r="H453" s="2" t="s">
        <v>140</v>
      </c>
      <c r="I453" s="2" t="s">
        <v>140</v>
      </c>
      <c r="J453" s="2" t="s">
        <v>140</v>
      </c>
      <c r="K453" s="2" t="s">
        <v>140</v>
      </c>
      <c r="L453" s="2" t="s">
        <v>140</v>
      </c>
      <c r="M453" s="2" t="s">
        <v>140</v>
      </c>
      <c r="N453" s="2" t="s">
        <v>140</v>
      </c>
      <c r="O453" s="2" t="s">
        <v>140</v>
      </c>
      <c r="P453" s="2" t="s">
        <v>140</v>
      </c>
      <c r="Q453" s="2" t="s">
        <v>140</v>
      </c>
      <c r="R453" s="2" t="s">
        <v>140</v>
      </c>
      <c r="S453" s="2" t="s">
        <v>140</v>
      </c>
      <c r="T453" s="2" t="s">
        <v>140</v>
      </c>
      <c r="U453" s="8" t="s">
        <v>140</v>
      </c>
    </row>
    <row r="454" spans="1:21" x14ac:dyDescent="0.2">
      <c r="A454" s="83"/>
      <c r="B454" s="1" t="s">
        <v>146</v>
      </c>
      <c r="C454" s="2" t="s">
        <v>141</v>
      </c>
      <c r="D454" s="2" t="s">
        <v>140</v>
      </c>
      <c r="E454" s="2" t="s">
        <v>140</v>
      </c>
      <c r="F454" s="2" t="s">
        <v>140</v>
      </c>
      <c r="G454" s="2" t="s">
        <v>140</v>
      </c>
      <c r="H454" s="41" t="s">
        <v>165</v>
      </c>
      <c r="I454" s="2" t="s">
        <v>331</v>
      </c>
      <c r="J454" s="2">
        <v>610</v>
      </c>
      <c r="K454" s="2" t="s">
        <v>140</v>
      </c>
      <c r="L454" s="2" t="s">
        <v>140</v>
      </c>
      <c r="M454" s="13">
        <v>0</v>
      </c>
      <c r="N454" s="13">
        <v>0</v>
      </c>
      <c r="O454" s="13">
        <v>0</v>
      </c>
      <c r="P454" s="13">
        <v>0</v>
      </c>
      <c r="Q454" s="13">
        <v>0</v>
      </c>
      <c r="R454" s="13">
        <v>806.3</v>
      </c>
      <c r="S454" s="13">
        <v>0</v>
      </c>
      <c r="T454" s="13">
        <v>0</v>
      </c>
      <c r="U454" s="8">
        <f>SUM(M454:T454)</f>
        <v>806.3</v>
      </c>
    </row>
    <row r="455" spans="1:21" ht="15" x14ac:dyDescent="0.2">
      <c r="A455" s="83"/>
      <c r="B455" s="1" t="s">
        <v>147</v>
      </c>
      <c r="C455" s="2" t="s">
        <v>141</v>
      </c>
      <c r="D455" s="49" t="s">
        <v>159</v>
      </c>
      <c r="E455" s="2" t="s">
        <v>140</v>
      </c>
      <c r="F455" s="2" t="s">
        <v>140</v>
      </c>
      <c r="G455" s="2" t="s">
        <v>140</v>
      </c>
      <c r="H455" s="41" t="s">
        <v>165</v>
      </c>
      <c r="I455" s="2" t="s">
        <v>331</v>
      </c>
      <c r="J455" s="2">
        <v>610</v>
      </c>
      <c r="K455" s="2" t="s">
        <v>140</v>
      </c>
      <c r="L455" s="2" t="s">
        <v>140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3">
        <v>39508.300000000003</v>
      </c>
      <c r="S455" s="13">
        <v>0</v>
      </c>
      <c r="T455" s="13">
        <v>0</v>
      </c>
      <c r="U455" s="8">
        <f>SUM(M455:T455)</f>
        <v>39508.300000000003</v>
      </c>
    </row>
    <row r="456" spans="1:21" x14ac:dyDescent="0.2">
      <c r="A456" s="83"/>
      <c r="B456" s="1" t="s">
        <v>149</v>
      </c>
      <c r="C456" s="2" t="s">
        <v>141</v>
      </c>
      <c r="D456" s="2" t="s">
        <v>140</v>
      </c>
      <c r="E456" s="2" t="s">
        <v>140</v>
      </c>
      <c r="F456" s="2" t="s">
        <v>140</v>
      </c>
      <c r="G456" s="2" t="s">
        <v>140</v>
      </c>
      <c r="H456" s="2" t="s">
        <v>140</v>
      </c>
      <c r="I456" s="2" t="s">
        <v>140</v>
      </c>
      <c r="J456" s="2" t="s">
        <v>140</v>
      </c>
      <c r="K456" s="2" t="s">
        <v>140</v>
      </c>
      <c r="L456" s="2" t="s">
        <v>140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3">
        <v>0</v>
      </c>
      <c r="U456" s="17">
        <f>SUM(M456:T456)</f>
        <v>0</v>
      </c>
    </row>
    <row r="457" spans="1:21" x14ac:dyDescent="0.2">
      <c r="A457" s="83"/>
      <c r="B457" s="1" t="s">
        <v>150</v>
      </c>
      <c r="C457" s="2" t="s">
        <v>141</v>
      </c>
      <c r="D457" s="2" t="s">
        <v>140</v>
      </c>
      <c r="E457" s="2" t="s">
        <v>140</v>
      </c>
      <c r="F457" s="2" t="s">
        <v>140</v>
      </c>
      <c r="G457" s="2" t="s">
        <v>140</v>
      </c>
      <c r="H457" s="2" t="s">
        <v>140</v>
      </c>
      <c r="I457" s="2" t="s">
        <v>140</v>
      </c>
      <c r="J457" s="2" t="s">
        <v>148</v>
      </c>
      <c r="K457" s="2" t="s">
        <v>140</v>
      </c>
      <c r="L457" s="2" t="s">
        <v>140</v>
      </c>
      <c r="M457" s="13">
        <v>0</v>
      </c>
      <c r="N457" s="13">
        <v>0</v>
      </c>
      <c r="O457" s="13">
        <v>0</v>
      </c>
      <c r="P457" s="13">
        <v>0</v>
      </c>
      <c r="Q457" s="13">
        <v>0</v>
      </c>
      <c r="R457" s="13">
        <v>0</v>
      </c>
      <c r="S457" s="13">
        <v>0</v>
      </c>
      <c r="T457" s="13">
        <v>0</v>
      </c>
      <c r="U457" s="17">
        <f>SUM(M457:T457)</f>
        <v>0</v>
      </c>
    </row>
    <row r="458" spans="1:21" ht="48" x14ac:dyDescent="0.2">
      <c r="A458" s="6" t="s">
        <v>380</v>
      </c>
      <c r="B458" s="5" t="s">
        <v>392</v>
      </c>
      <c r="C458" s="2" t="s">
        <v>157</v>
      </c>
      <c r="D458" s="2" t="s">
        <v>140</v>
      </c>
      <c r="E458" s="40" t="s">
        <v>179</v>
      </c>
      <c r="F458" s="2" t="s">
        <v>140</v>
      </c>
      <c r="G458" s="2" t="s">
        <v>140</v>
      </c>
      <c r="H458" s="2" t="s">
        <v>140</v>
      </c>
      <c r="I458" s="2" t="s">
        <v>140</v>
      </c>
      <c r="J458" s="2" t="s">
        <v>140</v>
      </c>
      <c r="K458" s="2" t="s">
        <v>140</v>
      </c>
      <c r="L458" s="2" t="s">
        <v>140</v>
      </c>
      <c r="M458" s="2" t="s">
        <v>140</v>
      </c>
      <c r="N458" s="2" t="s">
        <v>140</v>
      </c>
      <c r="O458" s="2" t="s">
        <v>140</v>
      </c>
      <c r="P458" s="2" t="s">
        <v>140</v>
      </c>
      <c r="Q458" s="2" t="s">
        <v>140</v>
      </c>
      <c r="R458" s="2">
        <v>5</v>
      </c>
      <c r="S458" s="2" t="s">
        <v>140</v>
      </c>
      <c r="T458" s="2" t="s">
        <v>140</v>
      </c>
      <c r="U458" s="3">
        <f>SUM(O458:T458)</f>
        <v>5</v>
      </c>
    </row>
    <row r="459" spans="1:21" ht="48" x14ac:dyDescent="0.2">
      <c r="A459" s="83" t="s">
        <v>343</v>
      </c>
      <c r="B459" s="1" t="s">
        <v>26</v>
      </c>
      <c r="C459" s="2" t="s">
        <v>140</v>
      </c>
      <c r="D459" s="2" t="s">
        <v>140</v>
      </c>
      <c r="E459" s="2" t="s">
        <v>140</v>
      </c>
      <c r="F459" s="21" t="s">
        <v>319</v>
      </c>
      <c r="G459" s="40" t="s">
        <v>156</v>
      </c>
      <c r="H459" s="2" t="s">
        <v>140</v>
      </c>
      <c r="I459" s="2" t="s">
        <v>140</v>
      </c>
      <c r="J459" s="2" t="s">
        <v>140</v>
      </c>
      <c r="K459" s="2" t="s">
        <v>140</v>
      </c>
      <c r="L459" s="2" t="s">
        <v>140</v>
      </c>
      <c r="M459" s="2" t="s">
        <v>140</v>
      </c>
      <c r="N459" s="2" t="s">
        <v>140</v>
      </c>
      <c r="O459" s="2" t="s">
        <v>140</v>
      </c>
      <c r="P459" s="2" t="s">
        <v>140</v>
      </c>
      <c r="Q459" s="2" t="s">
        <v>140</v>
      </c>
      <c r="R459" s="2" t="s">
        <v>140</v>
      </c>
      <c r="S459" s="2" t="s">
        <v>140</v>
      </c>
      <c r="T459" s="2" t="s">
        <v>140</v>
      </c>
      <c r="U459" s="3" t="s">
        <v>140</v>
      </c>
    </row>
    <row r="460" spans="1:21" x14ac:dyDescent="0.2">
      <c r="A460" s="83"/>
      <c r="B460" s="1" t="s">
        <v>255</v>
      </c>
      <c r="C460" s="2" t="s">
        <v>141</v>
      </c>
      <c r="D460" s="2" t="s">
        <v>140</v>
      </c>
      <c r="E460" s="2" t="s">
        <v>140</v>
      </c>
      <c r="F460" s="2" t="s">
        <v>140</v>
      </c>
      <c r="G460" s="2" t="s">
        <v>140</v>
      </c>
      <c r="H460" s="41" t="s">
        <v>165</v>
      </c>
      <c r="I460" s="2" t="s">
        <v>331</v>
      </c>
      <c r="J460" s="2">
        <v>610</v>
      </c>
      <c r="K460" s="2" t="s">
        <v>140</v>
      </c>
      <c r="L460" s="2" t="s">
        <v>140</v>
      </c>
      <c r="M460" s="13">
        <f t="shared" ref="M460:T460" si="38">SUM(M462:M465)</f>
        <v>0</v>
      </c>
      <c r="N460" s="13">
        <f t="shared" si="38"/>
        <v>0</v>
      </c>
      <c r="O460" s="13">
        <f t="shared" si="38"/>
        <v>0</v>
      </c>
      <c r="P460" s="13">
        <f t="shared" si="38"/>
        <v>0</v>
      </c>
      <c r="Q460" s="13">
        <f t="shared" si="38"/>
        <v>0</v>
      </c>
      <c r="R460" s="13">
        <f t="shared" si="38"/>
        <v>25510.2</v>
      </c>
      <c r="S460" s="13">
        <f t="shared" si="38"/>
        <v>0</v>
      </c>
      <c r="T460" s="13">
        <f t="shared" si="38"/>
        <v>25510.2</v>
      </c>
      <c r="U460" s="8">
        <f>SUM(P460:T460)</f>
        <v>51020.4</v>
      </c>
    </row>
    <row r="461" spans="1:21" x14ac:dyDescent="0.2">
      <c r="A461" s="83"/>
      <c r="B461" s="1" t="s">
        <v>145</v>
      </c>
      <c r="C461" s="2" t="s">
        <v>140</v>
      </c>
      <c r="D461" s="2" t="s">
        <v>140</v>
      </c>
      <c r="E461" s="2" t="s">
        <v>140</v>
      </c>
      <c r="F461" s="2" t="s">
        <v>140</v>
      </c>
      <c r="G461" s="2" t="s">
        <v>140</v>
      </c>
      <c r="H461" s="2" t="s">
        <v>140</v>
      </c>
      <c r="I461" s="2" t="s">
        <v>140</v>
      </c>
      <c r="J461" s="2" t="s">
        <v>140</v>
      </c>
      <c r="K461" s="2" t="s">
        <v>140</v>
      </c>
      <c r="L461" s="2" t="s">
        <v>140</v>
      </c>
      <c r="M461" s="2" t="s">
        <v>140</v>
      </c>
      <c r="N461" s="2" t="s">
        <v>140</v>
      </c>
      <c r="O461" s="2" t="s">
        <v>140</v>
      </c>
      <c r="P461" s="2" t="s">
        <v>140</v>
      </c>
      <c r="Q461" s="2" t="s">
        <v>140</v>
      </c>
      <c r="R461" s="2" t="s">
        <v>140</v>
      </c>
      <c r="S461" s="2" t="s">
        <v>140</v>
      </c>
      <c r="T461" s="2" t="s">
        <v>140</v>
      </c>
      <c r="U461" s="8" t="s">
        <v>140</v>
      </c>
    </row>
    <row r="462" spans="1:21" x14ac:dyDescent="0.2">
      <c r="A462" s="83"/>
      <c r="B462" s="1" t="s">
        <v>146</v>
      </c>
      <c r="C462" s="2" t="s">
        <v>141</v>
      </c>
      <c r="D462" s="2" t="s">
        <v>140</v>
      </c>
      <c r="E462" s="2" t="s">
        <v>140</v>
      </c>
      <c r="F462" s="2" t="s">
        <v>140</v>
      </c>
      <c r="G462" s="2" t="s">
        <v>140</v>
      </c>
      <c r="H462" s="41" t="s">
        <v>165</v>
      </c>
      <c r="I462" s="2" t="s">
        <v>331</v>
      </c>
      <c r="J462" s="2">
        <v>610</v>
      </c>
      <c r="K462" s="2" t="s">
        <v>140</v>
      </c>
      <c r="L462" s="2" t="s">
        <v>140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3">
        <v>510.2</v>
      </c>
      <c r="S462" s="13">
        <v>0</v>
      </c>
      <c r="T462" s="13">
        <v>510.2</v>
      </c>
      <c r="U462" s="8">
        <f>SUM(M462:T462)</f>
        <v>1020.4</v>
      </c>
    </row>
    <row r="463" spans="1:21" ht="15" x14ac:dyDescent="0.2">
      <c r="A463" s="83"/>
      <c r="B463" s="1" t="s">
        <v>147</v>
      </c>
      <c r="C463" s="2" t="s">
        <v>141</v>
      </c>
      <c r="D463" s="49" t="s">
        <v>159</v>
      </c>
      <c r="E463" s="2" t="s">
        <v>140</v>
      </c>
      <c r="F463" s="2" t="s">
        <v>140</v>
      </c>
      <c r="G463" s="2" t="s">
        <v>140</v>
      </c>
      <c r="H463" s="41" t="s">
        <v>165</v>
      </c>
      <c r="I463" s="2" t="s">
        <v>331</v>
      </c>
      <c r="J463" s="2">
        <v>610</v>
      </c>
      <c r="K463" s="2" t="s">
        <v>140</v>
      </c>
      <c r="L463" s="2" t="s">
        <v>140</v>
      </c>
      <c r="M463" s="13">
        <v>0</v>
      </c>
      <c r="N463" s="13">
        <v>0</v>
      </c>
      <c r="O463" s="13">
        <v>0</v>
      </c>
      <c r="P463" s="13">
        <v>0</v>
      </c>
      <c r="Q463" s="13">
        <v>0</v>
      </c>
      <c r="R463" s="13">
        <v>25000</v>
      </c>
      <c r="S463" s="13">
        <v>0</v>
      </c>
      <c r="T463" s="13">
        <v>25000</v>
      </c>
      <c r="U463" s="8">
        <f>SUM(M463:T463)</f>
        <v>50000</v>
      </c>
    </row>
    <row r="464" spans="1:21" x14ac:dyDescent="0.2">
      <c r="A464" s="83"/>
      <c r="B464" s="1" t="s">
        <v>149</v>
      </c>
      <c r="C464" s="2" t="s">
        <v>141</v>
      </c>
      <c r="D464" s="2" t="s">
        <v>140</v>
      </c>
      <c r="E464" s="2" t="s">
        <v>140</v>
      </c>
      <c r="F464" s="2" t="s">
        <v>140</v>
      </c>
      <c r="G464" s="2" t="s">
        <v>140</v>
      </c>
      <c r="H464" s="2" t="s">
        <v>140</v>
      </c>
      <c r="I464" s="2" t="s">
        <v>140</v>
      </c>
      <c r="J464" s="2" t="s">
        <v>140</v>
      </c>
      <c r="K464" s="2" t="s">
        <v>140</v>
      </c>
      <c r="L464" s="2" t="s">
        <v>140</v>
      </c>
      <c r="M464" s="13">
        <v>0</v>
      </c>
      <c r="N464" s="13">
        <v>0</v>
      </c>
      <c r="O464" s="13">
        <v>0</v>
      </c>
      <c r="P464" s="13">
        <v>0</v>
      </c>
      <c r="Q464" s="13">
        <v>0</v>
      </c>
      <c r="R464" s="13">
        <v>0</v>
      </c>
      <c r="S464" s="13">
        <v>0</v>
      </c>
      <c r="T464" s="13">
        <v>0</v>
      </c>
      <c r="U464" s="17">
        <f>SUM(M464:T464)</f>
        <v>0</v>
      </c>
    </row>
    <row r="465" spans="1:21" x14ac:dyDescent="0.2">
      <c r="A465" s="83"/>
      <c r="B465" s="1" t="s">
        <v>150</v>
      </c>
      <c r="C465" s="2" t="s">
        <v>141</v>
      </c>
      <c r="D465" s="2" t="s">
        <v>140</v>
      </c>
      <c r="E465" s="2" t="s">
        <v>140</v>
      </c>
      <c r="F465" s="2" t="s">
        <v>140</v>
      </c>
      <c r="G465" s="2" t="s">
        <v>140</v>
      </c>
      <c r="H465" s="2" t="s">
        <v>140</v>
      </c>
      <c r="I465" s="2" t="s">
        <v>140</v>
      </c>
      <c r="J465" s="2" t="s">
        <v>140</v>
      </c>
      <c r="K465" s="2" t="s">
        <v>140</v>
      </c>
      <c r="L465" s="2" t="s">
        <v>140</v>
      </c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3">
        <v>0</v>
      </c>
      <c r="U465" s="17">
        <f>SUM(M465:T465)</f>
        <v>0</v>
      </c>
    </row>
    <row r="466" spans="1:21" ht="48" x14ac:dyDescent="0.2">
      <c r="A466" s="6" t="s">
        <v>381</v>
      </c>
      <c r="B466" s="5" t="s">
        <v>322</v>
      </c>
      <c r="C466" s="2" t="s">
        <v>157</v>
      </c>
      <c r="D466" s="2" t="s">
        <v>140</v>
      </c>
      <c r="E466" s="40" t="s">
        <v>179</v>
      </c>
      <c r="F466" s="2" t="s">
        <v>140</v>
      </c>
      <c r="G466" s="2" t="s">
        <v>140</v>
      </c>
      <c r="H466" s="2" t="s">
        <v>140</v>
      </c>
      <c r="I466" s="2" t="s">
        <v>140</v>
      </c>
      <c r="J466" s="2" t="s">
        <v>140</v>
      </c>
      <c r="K466" s="2" t="s">
        <v>140</v>
      </c>
      <c r="L466" s="2" t="s">
        <v>140</v>
      </c>
      <c r="M466" s="2" t="s">
        <v>140</v>
      </c>
      <c r="N466" s="2" t="s">
        <v>140</v>
      </c>
      <c r="O466" s="2" t="s">
        <v>140</v>
      </c>
      <c r="P466" s="2" t="s">
        <v>140</v>
      </c>
      <c r="Q466" s="2" t="s">
        <v>140</v>
      </c>
      <c r="R466" s="2">
        <v>1</v>
      </c>
      <c r="S466" s="2" t="s">
        <v>140</v>
      </c>
      <c r="T466" s="2">
        <v>1</v>
      </c>
      <c r="U466" s="3">
        <f>SUM(O466:T466)</f>
        <v>2</v>
      </c>
    </row>
    <row r="467" spans="1:21" ht="25.5" x14ac:dyDescent="0.2">
      <c r="A467" s="6" t="s">
        <v>27</v>
      </c>
      <c r="B467" s="59" t="s">
        <v>28</v>
      </c>
      <c r="C467" s="60" t="s">
        <v>159</v>
      </c>
      <c r="D467" s="54" t="s">
        <v>140</v>
      </c>
      <c r="E467" s="54" t="s">
        <v>140</v>
      </c>
      <c r="F467" s="61" t="s">
        <v>319</v>
      </c>
      <c r="G467" s="54" t="s">
        <v>140</v>
      </c>
      <c r="H467" s="54" t="s">
        <v>140</v>
      </c>
      <c r="I467" s="54" t="s">
        <v>140</v>
      </c>
      <c r="J467" s="54" t="s">
        <v>140</v>
      </c>
      <c r="K467" s="54" t="s">
        <v>140</v>
      </c>
      <c r="L467" s="54" t="s">
        <v>140</v>
      </c>
      <c r="M467" s="54" t="s">
        <v>140</v>
      </c>
      <c r="N467" s="54" t="s">
        <v>140</v>
      </c>
      <c r="O467" s="54" t="s">
        <v>140</v>
      </c>
      <c r="P467" s="54" t="s">
        <v>140</v>
      </c>
      <c r="Q467" s="54" t="s">
        <v>140</v>
      </c>
      <c r="R467" s="54" t="s">
        <v>140</v>
      </c>
      <c r="S467" s="54" t="s">
        <v>140</v>
      </c>
      <c r="T467" s="54" t="s">
        <v>140</v>
      </c>
      <c r="U467" s="8" t="s">
        <v>140</v>
      </c>
    </row>
    <row r="468" spans="1:21" ht="27" customHeight="1" x14ac:dyDescent="0.2">
      <c r="A468" s="83" t="s">
        <v>29</v>
      </c>
      <c r="B468" s="58" t="s">
        <v>472</v>
      </c>
      <c r="C468" s="54" t="s">
        <v>231</v>
      </c>
      <c r="D468" s="54" t="s">
        <v>140</v>
      </c>
      <c r="E468" s="82" t="s">
        <v>180</v>
      </c>
      <c r="F468" s="54" t="s">
        <v>140</v>
      </c>
      <c r="G468" s="54" t="s">
        <v>140</v>
      </c>
      <c r="H468" s="54" t="s">
        <v>140</v>
      </c>
      <c r="I468" s="54" t="s">
        <v>140</v>
      </c>
      <c r="J468" s="54" t="s">
        <v>140</v>
      </c>
      <c r="K468" s="54" t="s">
        <v>140</v>
      </c>
      <c r="L468" s="54" t="s">
        <v>140</v>
      </c>
      <c r="M468" s="54" t="s">
        <v>140</v>
      </c>
      <c r="N468" s="54" t="s">
        <v>140</v>
      </c>
      <c r="O468" s="54" t="s">
        <v>140</v>
      </c>
      <c r="P468" s="61" t="s">
        <v>140</v>
      </c>
      <c r="Q468" s="7" t="s">
        <v>140</v>
      </c>
      <c r="R468" s="61">
        <v>40</v>
      </c>
      <c r="S468" s="7">
        <v>60</v>
      </c>
      <c r="T468" s="7">
        <v>100</v>
      </c>
      <c r="U468" s="18" t="s">
        <v>140</v>
      </c>
    </row>
    <row r="469" spans="1:21" ht="30.75" customHeight="1" x14ac:dyDescent="0.2">
      <c r="A469" s="83"/>
      <c r="B469" s="58" t="s">
        <v>473</v>
      </c>
      <c r="C469" s="6" t="s">
        <v>231</v>
      </c>
      <c r="D469" s="54" t="s">
        <v>140</v>
      </c>
      <c r="E469" s="81" t="s">
        <v>180</v>
      </c>
      <c r="F469" s="54" t="s">
        <v>140</v>
      </c>
      <c r="G469" s="54" t="s">
        <v>140</v>
      </c>
      <c r="H469" s="54" t="s">
        <v>140</v>
      </c>
      <c r="I469" s="54" t="s">
        <v>140</v>
      </c>
      <c r="J469" s="54" t="s">
        <v>140</v>
      </c>
      <c r="K469" s="54" t="s">
        <v>140</v>
      </c>
      <c r="L469" s="54" t="s">
        <v>140</v>
      </c>
      <c r="M469" s="54" t="s">
        <v>140</v>
      </c>
      <c r="N469" s="54" t="s">
        <v>140</v>
      </c>
      <c r="O469" s="54" t="s">
        <v>140</v>
      </c>
      <c r="P469" s="54" t="s">
        <v>140</v>
      </c>
      <c r="Q469" s="54" t="s">
        <v>140</v>
      </c>
      <c r="R469" s="54" t="s">
        <v>140</v>
      </c>
      <c r="S469" s="54" t="s">
        <v>140</v>
      </c>
      <c r="T469" s="54" t="s">
        <v>140</v>
      </c>
      <c r="U469" s="8" t="s">
        <v>140</v>
      </c>
    </row>
    <row r="470" spans="1:21" ht="28.5" customHeight="1" x14ac:dyDescent="0.2">
      <c r="A470" s="88"/>
      <c r="B470" s="58" t="s">
        <v>474</v>
      </c>
      <c r="C470" s="6" t="s">
        <v>526</v>
      </c>
      <c r="D470" s="54" t="s">
        <v>140</v>
      </c>
      <c r="E470" s="81" t="s">
        <v>180</v>
      </c>
      <c r="F470" s="54" t="s">
        <v>140</v>
      </c>
      <c r="G470" s="54" t="s">
        <v>140</v>
      </c>
      <c r="H470" s="54" t="s">
        <v>140</v>
      </c>
      <c r="I470" s="54" t="s">
        <v>140</v>
      </c>
      <c r="J470" s="54" t="s">
        <v>140</v>
      </c>
      <c r="K470" s="54" t="s">
        <v>140</v>
      </c>
      <c r="L470" s="54" t="s">
        <v>140</v>
      </c>
      <c r="M470" s="54" t="s">
        <v>140</v>
      </c>
      <c r="N470" s="54" t="s">
        <v>140</v>
      </c>
      <c r="O470" s="54" t="s">
        <v>140</v>
      </c>
      <c r="P470" s="54" t="s">
        <v>140</v>
      </c>
      <c r="Q470" s="54" t="s">
        <v>140</v>
      </c>
      <c r="R470" s="54" t="s">
        <v>140</v>
      </c>
      <c r="S470" s="54" t="s">
        <v>140</v>
      </c>
      <c r="T470" s="54" t="s">
        <v>140</v>
      </c>
      <c r="U470" s="8" t="s">
        <v>140</v>
      </c>
    </row>
    <row r="471" spans="1:21" s="62" customFormat="1" ht="25.5" x14ac:dyDescent="0.2">
      <c r="A471" s="78" t="s">
        <v>100</v>
      </c>
      <c r="B471" s="80" t="s">
        <v>527</v>
      </c>
      <c r="C471" s="60" t="s">
        <v>159</v>
      </c>
      <c r="D471" s="54" t="s">
        <v>140</v>
      </c>
      <c r="E471" s="54" t="s">
        <v>140</v>
      </c>
      <c r="F471" s="61" t="s">
        <v>319</v>
      </c>
      <c r="G471" s="54" t="s">
        <v>140</v>
      </c>
      <c r="H471" s="54" t="s">
        <v>140</v>
      </c>
      <c r="I471" s="54" t="s">
        <v>140</v>
      </c>
      <c r="J471" s="54" t="s">
        <v>140</v>
      </c>
      <c r="K471" s="54" t="s">
        <v>140</v>
      </c>
      <c r="L471" s="54" t="s">
        <v>140</v>
      </c>
      <c r="M471" s="54" t="s">
        <v>140</v>
      </c>
      <c r="N471" s="54" t="s">
        <v>140</v>
      </c>
      <c r="O471" s="54" t="s">
        <v>140</v>
      </c>
      <c r="P471" s="54" t="s">
        <v>140</v>
      </c>
      <c r="Q471" s="54" t="s">
        <v>140</v>
      </c>
      <c r="R471" s="54" t="s">
        <v>140</v>
      </c>
      <c r="S471" s="54" t="s">
        <v>140</v>
      </c>
      <c r="T471" s="54" t="s">
        <v>140</v>
      </c>
      <c r="U471" s="8" t="s">
        <v>140</v>
      </c>
    </row>
    <row r="472" spans="1:21" s="62" customFormat="1" ht="27" customHeight="1" x14ac:dyDescent="0.2">
      <c r="A472" s="83" t="s">
        <v>101</v>
      </c>
      <c r="B472" s="58" t="s">
        <v>472</v>
      </c>
      <c r="C472" s="54" t="s">
        <v>231</v>
      </c>
      <c r="D472" s="54" t="s">
        <v>140</v>
      </c>
      <c r="E472" s="82" t="s">
        <v>180</v>
      </c>
      <c r="F472" s="54" t="s">
        <v>140</v>
      </c>
      <c r="G472" s="54" t="s">
        <v>140</v>
      </c>
      <c r="H472" s="54" t="s">
        <v>140</v>
      </c>
      <c r="I472" s="54" t="s">
        <v>140</v>
      </c>
      <c r="J472" s="54" t="s">
        <v>140</v>
      </c>
      <c r="K472" s="54" t="s">
        <v>140</v>
      </c>
      <c r="L472" s="54" t="s">
        <v>140</v>
      </c>
      <c r="M472" s="54" t="s">
        <v>140</v>
      </c>
      <c r="N472" s="54" t="s">
        <v>140</v>
      </c>
      <c r="O472" s="54" t="s">
        <v>140</v>
      </c>
      <c r="P472" s="61" t="s">
        <v>140</v>
      </c>
      <c r="Q472" s="7" t="s">
        <v>140</v>
      </c>
      <c r="R472" s="61">
        <v>0</v>
      </c>
      <c r="S472" s="7">
        <v>60</v>
      </c>
      <c r="T472" s="7">
        <v>60</v>
      </c>
      <c r="U472" s="18" t="s">
        <v>140</v>
      </c>
    </row>
    <row r="473" spans="1:21" s="62" customFormat="1" ht="24" customHeight="1" x14ac:dyDescent="0.2">
      <c r="A473" s="83"/>
      <c r="B473" s="58" t="s">
        <v>473</v>
      </c>
      <c r="C473" s="6" t="s">
        <v>231</v>
      </c>
      <c r="D473" s="54" t="s">
        <v>140</v>
      </c>
      <c r="E473" s="81" t="s">
        <v>180</v>
      </c>
      <c r="F473" s="54" t="s">
        <v>140</v>
      </c>
      <c r="G473" s="54" t="s">
        <v>140</v>
      </c>
      <c r="H473" s="54" t="s">
        <v>140</v>
      </c>
      <c r="I473" s="54" t="s">
        <v>140</v>
      </c>
      <c r="J473" s="54" t="s">
        <v>140</v>
      </c>
      <c r="K473" s="54" t="s">
        <v>140</v>
      </c>
      <c r="L473" s="54" t="s">
        <v>140</v>
      </c>
      <c r="M473" s="54" t="s">
        <v>140</v>
      </c>
      <c r="N473" s="54" t="s">
        <v>140</v>
      </c>
      <c r="O473" s="54" t="s">
        <v>140</v>
      </c>
      <c r="P473" s="54" t="s">
        <v>140</v>
      </c>
      <c r="Q473" s="54" t="s">
        <v>140</v>
      </c>
      <c r="R473" s="54" t="s">
        <v>140</v>
      </c>
      <c r="S473" s="54" t="s">
        <v>140</v>
      </c>
      <c r="T473" s="54" t="s">
        <v>140</v>
      </c>
      <c r="U473" s="8" t="s">
        <v>140</v>
      </c>
    </row>
    <row r="474" spans="1:21" s="62" customFormat="1" ht="28.5" customHeight="1" x14ac:dyDescent="0.2">
      <c r="A474" s="88"/>
      <c r="B474" s="58" t="s">
        <v>474</v>
      </c>
      <c r="C474" s="6" t="s">
        <v>526</v>
      </c>
      <c r="D474" s="54" t="s">
        <v>140</v>
      </c>
      <c r="E474" s="81" t="s">
        <v>180</v>
      </c>
      <c r="F474" s="54" t="s">
        <v>140</v>
      </c>
      <c r="G474" s="54" t="s">
        <v>140</v>
      </c>
      <c r="H474" s="54" t="s">
        <v>140</v>
      </c>
      <c r="I474" s="54" t="s">
        <v>140</v>
      </c>
      <c r="J474" s="54" t="s">
        <v>140</v>
      </c>
      <c r="K474" s="54" t="s">
        <v>140</v>
      </c>
      <c r="L474" s="54" t="s">
        <v>140</v>
      </c>
      <c r="M474" s="54" t="s">
        <v>140</v>
      </c>
      <c r="N474" s="54" t="s">
        <v>140</v>
      </c>
      <c r="O474" s="54" t="s">
        <v>140</v>
      </c>
      <c r="P474" s="54" t="s">
        <v>140</v>
      </c>
      <c r="Q474" s="54" t="s">
        <v>140</v>
      </c>
      <c r="R474" s="54" t="s">
        <v>140</v>
      </c>
      <c r="S474" s="54" t="s">
        <v>140</v>
      </c>
      <c r="T474" s="54" t="s">
        <v>140</v>
      </c>
      <c r="U474" s="8" t="s">
        <v>140</v>
      </c>
    </row>
    <row r="475" spans="1:21" ht="38.25" x14ac:dyDescent="0.2">
      <c r="A475" s="67"/>
      <c r="B475" s="68" t="s">
        <v>525</v>
      </c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70"/>
    </row>
    <row r="476" spans="1:21" x14ac:dyDescent="0.2">
      <c r="A476" s="71"/>
      <c r="Q476" s="23"/>
    </row>
    <row r="477" spans="1:21" x14ac:dyDescent="0.2">
      <c r="A477" s="71"/>
      <c r="Q477" s="23"/>
      <c r="R477" s="73"/>
    </row>
    <row r="478" spans="1:21" ht="15" customHeight="1" x14ac:dyDescent="0.2">
      <c r="A478" s="71"/>
      <c r="Q478" s="23"/>
    </row>
    <row r="479" spans="1:21" ht="15" customHeight="1" x14ac:dyDescent="0.2">
      <c r="A479" s="71"/>
      <c r="Q479" s="23"/>
    </row>
    <row r="480" spans="1:21" x14ac:dyDescent="0.2">
      <c r="A480" s="71"/>
      <c r="Q480" s="23"/>
    </row>
    <row r="481" spans="1:17" x14ac:dyDescent="0.2">
      <c r="A481" s="71"/>
      <c r="Q481" s="23"/>
    </row>
    <row r="482" spans="1:17" x14ac:dyDescent="0.2">
      <c r="A482" s="71"/>
      <c r="B482" s="23"/>
      <c r="Q482" s="23"/>
    </row>
    <row r="483" spans="1:17" x14ac:dyDescent="0.2">
      <c r="A483" s="71"/>
      <c r="B483" s="23"/>
      <c r="Q483" s="23"/>
    </row>
    <row r="484" spans="1:17" x14ac:dyDescent="0.2">
      <c r="A484" s="71"/>
      <c r="B484" s="23"/>
      <c r="Q484" s="23"/>
    </row>
    <row r="485" spans="1:17" x14ac:dyDescent="0.2">
      <c r="A485" s="71"/>
      <c r="B485" s="23"/>
      <c r="Q485" s="23"/>
    </row>
    <row r="486" spans="1:17" x14ac:dyDescent="0.2">
      <c r="A486" s="71"/>
      <c r="B486" s="23"/>
      <c r="Q486" s="23"/>
    </row>
    <row r="487" spans="1:17" x14ac:dyDescent="0.2">
      <c r="A487" s="71"/>
      <c r="B487" s="23"/>
      <c r="Q487" s="23"/>
    </row>
    <row r="488" spans="1:17" x14ac:dyDescent="0.2">
      <c r="A488" s="71"/>
      <c r="B488" s="23"/>
      <c r="Q488" s="23"/>
    </row>
    <row r="489" spans="1:17" x14ac:dyDescent="0.2">
      <c r="A489" s="71"/>
      <c r="B489" s="23"/>
      <c r="Q489" s="23"/>
    </row>
    <row r="490" spans="1:17" x14ac:dyDescent="0.2">
      <c r="A490" s="71"/>
      <c r="B490" s="23"/>
      <c r="Q490" s="23"/>
    </row>
    <row r="491" spans="1:17" x14ac:dyDescent="0.2">
      <c r="A491" s="71"/>
      <c r="B491" s="23"/>
      <c r="Q491" s="23"/>
    </row>
    <row r="492" spans="1:17" x14ac:dyDescent="0.2">
      <c r="A492" s="71"/>
      <c r="B492" s="23"/>
      <c r="Q492" s="23"/>
    </row>
    <row r="493" spans="1:17" x14ac:dyDescent="0.2">
      <c r="A493" s="71"/>
      <c r="B493" s="23"/>
      <c r="Q493" s="23"/>
    </row>
    <row r="494" spans="1:17" x14ac:dyDescent="0.2">
      <c r="A494" s="71"/>
      <c r="B494" s="23"/>
      <c r="Q494" s="23"/>
    </row>
    <row r="495" spans="1:17" x14ac:dyDescent="0.2">
      <c r="A495" s="71"/>
      <c r="B495" s="23"/>
      <c r="Q495" s="23"/>
    </row>
    <row r="496" spans="1:17" x14ac:dyDescent="0.2">
      <c r="A496" s="71"/>
      <c r="B496" s="23"/>
      <c r="Q496" s="23"/>
    </row>
    <row r="497" spans="1:17" ht="15" customHeight="1" x14ac:dyDescent="0.2">
      <c r="A497" s="71"/>
      <c r="B497" s="23"/>
      <c r="Q497" s="23"/>
    </row>
    <row r="498" spans="1:17" ht="15" customHeight="1" x14ac:dyDescent="0.2">
      <c r="A498" s="71"/>
      <c r="B498" s="23"/>
      <c r="Q498" s="23"/>
    </row>
    <row r="499" spans="1:17" x14ac:dyDescent="0.2">
      <c r="A499" s="71"/>
      <c r="B499" s="23"/>
      <c r="Q499" s="23"/>
    </row>
    <row r="500" spans="1:17" x14ac:dyDescent="0.2">
      <c r="A500" s="71"/>
      <c r="B500" s="23"/>
      <c r="Q500" s="23"/>
    </row>
    <row r="501" spans="1:17" x14ac:dyDescent="0.2">
      <c r="A501" s="71"/>
      <c r="B501" s="23"/>
      <c r="Q501" s="23"/>
    </row>
    <row r="502" spans="1:17" x14ac:dyDescent="0.2">
      <c r="A502" s="71"/>
      <c r="B502" s="23"/>
      <c r="Q502" s="23"/>
    </row>
    <row r="503" spans="1:17" x14ac:dyDescent="0.2">
      <c r="A503" s="71"/>
      <c r="B503" s="23"/>
      <c r="Q503" s="23"/>
    </row>
    <row r="504" spans="1:17" x14ac:dyDescent="0.2">
      <c r="A504" s="71"/>
      <c r="B504" s="23"/>
      <c r="Q504" s="23"/>
    </row>
    <row r="505" spans="1:17" x14ac:dyDescent="0.2">
      <c r="A505" s="71"/>
      <c r="B505" s="23"/>
      <c r="Q505" s="23"/>
    </row>
    <row r="506" spans="1:17" x14ac:dyDescent="0.2">
      <c r="A506" s="71"/>
      <c r="B506" s="23"/>
      <c r="Q506" s="23"/>
    </row>
    <row r="507" spans="1:17" x14ac:dyDescent="0.2">
      <c r="A507" s="71"/>
      <c r="B507" s="23"/>
      <c r="Q507" s="23"/>
    </row>
    <row r="508" spans="1:17" x14ac:dyDescent="0.2">
      <c r="A508" s="71"/>
      <c r="B508" s="23"/>
      <c r="Q508" s="23"/>
    </row>
    <row r="509" spans="1:17" x14ac:dyDescent="0.2">
      <c r="A509" s="71"/>
      <c r="B509" s="23"/>
      <c r="Q509" s="23"/>
    </row>
    <row r="510" spans="1:17" x14ac:dyDescent="0.2">
      <c r="A510" s="71"/>
      <c r="B510" s="23"/>
      <c r="Q510" s="23"/>
    </row>
    <row r="511" spans="1:17" x14ac:dyDescent="0.2">
      <c r="A511" s="71"/>
      <c r="B511" s="23"/>
      <c r="Q511" s="23"/>
    </row>
    <row r="512" spans="1:17" x14ac:dyDescent="0.2">
      <c r="A512" s="71"/>
      <c r="B512" s="23"/>
      <c r="Q512" s="23"/>
    </row>
    <row r="513" spans="1:17" x14ac:dyDescent="0.2">
      <c r="A513" s="71"/>
      <c r="B513" s="23"/>
      <c r="Q513" s="23"/>
    </row>
    <row r="514" spans="1:17" x14ac:dyDescent="0.2">
      <c r="A514" s="71"/>
      <c r="B514" s="23"/>
      <c r="Q514" s="23"/>
    </row>
    <row r="515" spans="1:17" x14ac:dyDescent="0.2">
      <c r="A515" s="71"/>
      <c r="B515" s="23"/>
      <c r="Q515" s="23"/>
    </row>
    <row r="516" spans="1:17" x14ac:dyDescent="0.2">
      <c r="A516" s="71"/>
      <c r="B516" s="23"/>
      <c r="Q516" s="23"/>
    </row>
    <row r="517" spans="1:17" x14ac:dyDescent="0.2">
      <c r="A517" s="71"/>
      <c r="B517" s="23"/>
      <c r="Q517" s="23"/>
    </row>
    <row r="518" spans="1:17" x14ac:dyDescent="0.2">
      <c r="A518" s="71"/>
      <c r="B518" s="23"/>
      <c r="Q518" s="23"/>
    </row>
    <row r="519" spans="1:17" x14ac:dyDescent="0.2">
      <c r="A519" s="71"/>
      <c r="B519" s="23"/>
      <c r="Q519" s="23"/>
    </row>
    <row r="520" spans="1:17" x14ac:dyDescent="0.2">
      <c r="A520" s="71"/>
      <c r="B520" s="23"/>
      <c r="Q520" s="23"/>
    </row>
    <row r="521" spans="1:17" x14ac:dyDescent="0.2">
      <c r="A521" s="71"/>
      <c r="B521" s="23"/>
      <c r="Q521" s="23"/>
    </row>
    <row r="522" spans="1:17" x14ac:dyDescent="0.2">
      <c r="A522" s="71"/>
      <c r="B522" s="23"/>
      <c r="Q522" s="23"/>
    </row>
    <row r="523" spans="1:17" x14ac:dyDescent="0.2">
      <c r="A523" s="71"/>
      <c r="B523" s="23"/>
      <c r="Q523" s="23"/>
    </row>
    <row r="524" spans="1:17" x14ac:dyDescent="0.2">
      <c r="A524" s="71"/>
      <c r="B524" s="23"/>
      <c r="Q524" s="23"/>
    </row>
    <row r="525" spans="1:17" x14ac:dyDescent="0.2">
      <c r="A525" s="71"/>
      <c r="B525" s="23"/>
      <c r="Q525" s="23"/>
    </row>
    <row r="526" spans="1:17" x14ac:dyDescent="0.2">
      <c r="A526" s="71"/>
      <c r="B526" s="23"/>
      <c r="Q526" s="23"/>
    </row>
    <row r="527" spans="1:17" x14ac:dyDescent="0.2">
      <c r="A527" s="71"/>
      <c r="B527" s="23"/>
      <c r="Q527" s="23"/>
    </row>
    <row r="528" spans="1:17" x14ac:dyDescent="0.2">
      <c r="A528" s="71"/>
      <c r="B528" s="23"/>
      <c r="Q528" s="23"/>
    </row>
    <row r="529" spans="1:17" x14ac:dyDescent="0.2">
      <c r="A529" s="71"/>
      <c r="B529" s="23"/>
      <c r="Q529" s="23"/>
    </row>
    <row r="530" spans="1:17" x14ac:dyDescent="0.2">
      <c r="A530" s="71"/>
      <c r="B530" s="23"/>
      <c r="Q530" s="23"/>
    </row>
    <row r="531" spans="1:17" x14ac:dyDescent="0.2">
      <c r="A531" s="71"/>
      <c r="B531" s="23"/>
      <c r="Q531" s="23"/>
    </row>
    <row r="532" spans="1:17" x14ac:dyDescent="0.2">
      <c r="A532" s="71"/>
      <c r="B532" s="23"/>
      <c r="Q532" s="23"/>
    </row>
    <row r="533" spans="1:17" x14ac:dyDescent="0.2">
      <c r="A533" s="71"/>
      <c r="B533" s="23"/>
      <c r="Q533" s="23"/>
    </row>
    <row r="534" spans="1:17" x14ac:dyDescent="0.2">
      <c r="A534" s="71"/>
      <c r="B534" s="23"/>
      <c r="Q534" s="23"/>
    </row>
    <row r="535" spans="1:17" x14ac:dyDescent="0.2">
      <c r="A535" s="71"/>
      <c r="B535" s="23"/>
      <c r="Q535" s="23"/>
    </row>
    <row r="536" spans="1:17" x14ac:dyDescent="0.2">
      <c r="A536" s="71"/>
      <c r="B536" s="23"/>
      <c r="Q536" s="23"/>
    </row>
    <row r="537" spans="1:17" x14ac:dyDescent="0.2">
      <c r="A537" s="71"/>
      <c r="B537" s="23"/>
      <c r="Q537" s="23"/>
    </row>
    <row r="538" spans="1:17" x14ac:dyDescent="0.2">
      <c r="A538" s="71"/>
      <c r="B538" s="23"/>
      <c r="Q538" s="23"/>
    </row>
    <row r="539" spans="1:17" x14ac:dyDescent="0.2">
      <c r="A539" s="71"/>
      <c r="B539" s="23"/>
      <c r="Q539" s="23"/>
    </row>
    <row r="540" spans="1:17" x14ac:dyDescent="0.2">
      <c r="A540" s="71"/>
      <c r="B540" s="23"/>
      <c r="Q540" s="23"/>
    </row>
    <row r="541" spans="1:17" x14ac:dyDescent="0.2">
      <c r="A541" s="71"/>
      <c r="B541" s="23"/>
      <c r="Q541" s="23"/>
    </row>
    <row r="542" spans="1:17" x14ac:dyDescent="0.2">
      <c r="A542" s="71"/>
      <c r="B542" s="23"/>
      <c r="Q542" s="23"/>
    </row>
    <row r="543" spans="1:17" x14ac:dyDescent="0.2">
      <c r="A543" s="71"/>
      <c r="B543" s="23"/>
      <c r="Q543" s="23"/>
    </row>
    <row r="544" spans="1:17" x14ac:dyDescent="0.2">
      <c r="A544" s="71"/>
      <c r="B544" s="23"/>
      <c r="Q544" s="23"/>
    </row>
    <row r="545" spans="1:17" x14ac:dyDescent="0.2">
      <c r="A545" s="71"/>
      <c r="B545" s="23"/>
      <c r="Q545" s="23"/>
    </row>
    <row r="546" spans="1:17" x14ac:dyDescent="0.2">
      <c r="A546" s="71"/>
      <c r="B546" s="23"/>
      <c r="Q546" s="23"/>
    </row>
    <row r="547" spans="1:17" x14ac:dyDescent="0.2">
      <c r="A547" s="71"/>
      <c r="B547" s="23"/>
      <c r="Q547" s="23"/>
    </row>
    <row r="548" spans="1:17" x14ac:dyDescent="0.2">
      <c r="A548" s="71"/>
      <c r="B548" s="23"/>
      <c r="Q548" s="23"/>
    </row>
    <row r="549" spans="1:17" x14ac:dyDescent="0.2">
      <c r="A549" s="71"/>
      <c r="B549" s="23"/>
      <c r="Q549" s="23"/>
    </row>
    <row r="550" spans="1:17" x14ac:dyDescent="0.2">
      <c r="A550" s="71"/>
      <c r="B550" s="23"/>
      <c r="Q550" s="23"/>
    </row>
    <row r="551" spans="1:17" x14ac:dyDescent="0.2">
      <c r="A551" s="71"/>
      <c r="B551" s="23"/>
      <c r="Q551" s="23"/>
    </row>
    <row r="552" spans="1:17" x14ac:dyDescent="0.2">
      <c r="A552" s="71"/>
      <c r="B552" s="23"/>
      <c r="Q552" s="23"/>
    </row>
    <row r="553" spans="1:17" x14ac:dyDescent="0.2">
      <c r="A553" s="71"/>
      <c r="B553" s="23"/>
      <c r="Q553" s="23"/>
    </row>
    <row r="554" spans="1:17" x14ac:dyDescent="0.2">
      <c r="A554" s="71"/>
      <c r="B554" s="23"/>
      <c r="Q554" s="23"/>
    </row>
    <row r="555" spans="1:17" x14ac:dyDescent="0.2">
      <c r="A555" s="71"/>
      <c r="B555" s="23"/>
      <c r="Q555" s="23"/>
    </row>
    <row r="556" spans="1:17" x14ac:dyDescent="0.2">
      <c r="A556" s="71"/>
      <c r="B556" s="23"/>
      <c r="Q556" s="23"/>
    </row>
    <row r="557" spans="1:17" x14ac:dyDescent="0.2">
      <c r="A557" s="71"/>
      <c r="B557" s="23"/>
      <c r="Q557" s="23"/>
    </row>
    <row r="558" spans="1:17" x14ac:dyDescent="0.2">
      <c r="A558" s="71"/>
      <c r="B558" s="23"/>
      <c r="Q558" s="23"/>
    </row>
    <row r="559" spans="1:17" x14ac:dyDescent="0.2">
      <c r="A559" s="71"/>
      <c r="B559" s="23"/>
      <c r="Q559" s="23"/>
    </row>
    <row r="560" spans="1:17" x14ac:dyDescent="0.2">
      <c r="A560" s="71"/>
      <c r="B560" s="23"/>
      <c r="Q560" s="23"/>
    </row>
    <row r="561" spans="1:17" x14ac:dyDescent="0.2">
      <c r="A561" s="71"/>
      <c r="B561" s="23"/>
      <c r="Q561" s="23"/>
    </row>
    <row r="562" spans="1:17" x14ac:dyDescent="0.2">
      <c r="A562" s="71"/>
      <c r="B562" s="23"/>
      <c r="Q562" s="23"/>
    </row>
    <row r="563" spans="1:17" x14ac:dyDescent="0.2">
      <c r="A563" s="71"/>
      <c r="B563" s="23"/>
      <c r="Q563" s="23"/>
    </row>
    <row r="564" spans="1:17" x14ac:dyDescent="0.2">
      <c r="A564" s="71"/>
      <c r="B564" s="23"/>
      <c r="Q564" s="23"/>
    </row>
    <row r="565" spans="1:17" x14ac:dyDescent="0.2">
      <c r="A565" s="71"/>
      <c r="B565" s="23"/>
      <c r="Q565" s="23"/>
    </row>
    <row r="566" spans="1:17" x14ac:dyDescent="0.2">
      <c r="A566" s="71"/>
      <c r="B566" s="23"/>
      <c r="Q566" s="23"/>
    </row>
    <row r="567" spans="1:17" x14ac:dyDescent="0.2">
      <c r="A567" s="71"/>
      <c r="B567" s="23"/>
      <c r="Q567" s="23"/>
    </row>
  </sheetData>
  <autoFilter ref="A8:IU475"/>
  <mergeCells count="120">
    <mergeCell ref="A250:A256"/>
    <mergeCell ref="A271:A272"/>
    <mergeCell ref="A182:A183"/>
    <mergeCell ref="A472:A474"/>
    <mergeCell ref="A170:A172"/>
    <mergeCell ref="A221:A227"/>
    <mergeCell ref="A274:A276"/>
    <mergeCell ref="A280:A282"/>
    <mergeCell ref="A185:A186"/>
    <mergeCell ref="A312:A322"/>
    <mergeCell ref="A300:A302"/>
    <mergeCell ref="A354:A356"/>
    <mergeCell ref="A304:A310"/>
    <mergeCell ref="A409:A415"/>
    <mergeCell ref="A369:A371"/>
    <mergeCell ref="A373:A375"/>
    <mergeCell ref="A377:A379"/>
    <mergeCell ref="A381:A383"/>
    <mergeCell ref="A468:A470"/>
    <mergeCell ref="A441:A449"/>
    <mergeCell ref="A43:A48"/>
    <mergeCell ref="A10:A16"/>
    <mergeCell ref="E7:E8"/>
    <mergeCell ref="F7:F8"/>
    <mergeCell ref="G7:G8"/>
    <mergeCell ref="A7:A8"/>
    <mergeCell ref="C7:C8"/>
    <mergeCell ref="B7:B8"/>
    <mergeCell ref="A20:A26"/>
    <mergeCell ref="A34:A40"/>
    <mergeCell ref="D7:D8"/>
    <mergeCell ref="A77:A83"/>
    <mergeCell ref="B120:B121"/>
    <mergeCell ref="B109:B111"/>
    <mergeCell ref="A65:A67"/>
    <mergeCell ref="A59:A63"/>
    <mergeCell ref="A52:A56"/>
    <mergeCell ref="A69:A75"/>
    <mergeCell ref="A91:A98"/>
    <mergeCell ref="A108:A111"/>
    <mergeCell ref="A105:A106"/>
    <mergeCell ref="A119:A121"/>
    <mergeCell ref="A165:A166"/>
    <mergeCell ref="A139:A143"/>
    <mergeCell ref="A127:A128"/>
    <mergeCell ref="A159:A160"/>
    <mergeCell ref="E192:E196"/>
    <mergeCell ref="D192:D196"/>
    <mergeCell ref="F192:F196"/>
    <mergeCell ref="G120:G121"/>
    <mergeCell ref="F124:F125"/>
    <mergeCell ref="E120:E121"/>
    <mergeCell ref="F120:F121"/>
    <mergeCell ref="E124:E125"/>
    <mergeCell ref="G124:G125"/>
    <mergeCell ref="F140:F143"/>
    <mergeCell ref="C132:C136"/>
    <mergeCell ref="D132:D136"/>
    <mergeCell ref="E132:E136"/>
    <mergeCell ref="F132:F136"/>
    <mergeCell ref="A123:A125"/>
    <mergeCell ref="A130:A135"/>
    <mergeCell ref="D120:D121"/>
    <mergeCell ref="D124:D125"/>
    <mergeCell ref="C124:C125"/>
    <mergeCell ref="C120:C121"/>
    <mergeCell ref="C140:C143"/>
    <mergeCell ref="E140:E143"/>
    <mergeCell ref="D140:D143"/>
    <mergeCell ref="G192:G196"/>
    <mergeCell ref="G140:G143"/>
    <mergeCell ref="Q1:U1"/>
    <mergeCell ref="Q3:U3"/>
    <mergeCell ref="Q4:U4"/>
    <mergeCell ref="G109:G111"/>
    <mergeCell ref="C109:C111"/>
    <mergeCell ref="H7:J7"/>
    <mergeCell ref="E109:E111"/>
    <mergeCell ref="Q2:U2"/>
    <mergeCell ref="B5:T5"/>
    <mergeCell ref="K7:U7"/>
    <mergeCell ref="F109:F111"/>
    <mergeCell ref="D109:D111"/>
    <mergeCell ref="A348:A351"/>
    <mergeCell ref="A393:A399"/>
    <mergeCell ref="A358:A360"/>
    <mergeCell ref="A342:A346"/>
    <mergeCell ref="A389:A391"/>
    <mergeCell ref="A258:A262"/>
    <mergeCell ref="A264:A268"/>
    <mergeCell ref="A334:A338"/>
    <mergeCell ref="A365:A367"/>
    <mergeCell ref="A292:A294"/>
    <mergeCell ref="A284:A286"/>
    <mergeCell ref="A288:A290"/>
    <mergeCell ref="A296:A298"/>
    <mergeCell ref="A417:A423"/>
    <mergeCell ref="A459:A465"/>
    <mergeCell ref="A433:A439"/>
    <mergeCell ref="A451:A457"/>
    <mergeCell ref="A425:A431"/>
    <mergeCell ref="G132:G136"/>
    <mergeCell ref="B124:B125"/>
    <mergeCell ref="A113:A117"/>
    <mergeCell ref="A203:A210"/>
    <mergeCell ref="A188:A189"/>
    <mergeCell ref="A174:A180"/>
    <mergeCell ref="A162:A163"/>
    <mergeCell ref="A191:A201"/>
    <mergeCell ref="B132:B136"/>
    <mergeCell ref="A147:A152"/>
    <mergeCell ref="C238:C244"/>
    <mergeCell ref="B238:B244"/>
    <mergeCell ref="A401:A407"/>
    <mergeCell ref="A229:A235"/>
    <mergeCell ref="A237:A247"/>
    <mergeCell ref="A385:A387"/>
    <mergeCell ref="A324:A325"/>
    <mergeCell ref="A327:A328"/>
    <mergeCell ref="A361:A363"/>
  </mergeCells>
  <phoneticPr fontId="2" type="noConversion"/>
  <printOptions horizontalCentered="1"/>
  <pageMargins left="0.19685039370078741" right="0.19685039370078741" top="0.39370078740157483" bottom="0.19685039370078741" header="0.11811023622047245" footer="0.31496062992125984"/>
  <pageSetup paperSize="9" scale="40" firstPageNumber="6" fitToHeight="8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</cp:lastModifiedBy>
  <cp:lastPrinted>2019-08-21T00:33:25Z</cp:lastPrinted>
  <dcterms:created xsi:type="dcterms:W3CDTF">2015-09-21T07:30:19Z</dcterms:created>
  <dcterms:modified xsi:type="dcterms:W3CDTF">2019-12-22T23:15:15Z</dcterms:modified>
</cp:coreProperties>
</file>