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320" windowHeight="12120"/>
  </bookViews>
  <sheets>
    <sheet name="Таблица 1" sheetId="2" r:id="rId1"/>
    <sheet name="Таблица 2" sheetId="3" r:id="rId2"/>
    <sheet name="Таблица 3" sheetId="1" r:id="rId3"/>
  </sheets>
  <definedNames>
    <definedName name="_xlnm._FilterDatabase" localSheetId="0" hidden="1">'Таблица 1'!$A$15:$V$40</definedName>
    <definedName name="_xlnm._FilterDatabase" localSheetId="2" hidden="1">'Таблица 3'!$A$8:$U$33</definedName>
    <definedName name="_xlnm.Print_Area" localSheetId="0">'Таблица 1'!$A$1:$V$40</definedName>
    <definedName name="_xlnm.Print_Area" localSheetId="1">'Таблица 2'!$A$1:$N$16</definedName>
    <definedName name="_xlnm.Print_Area" localSheetId="2">'Таблица 3'!$A$1:$T$46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3" l="1"/>
  <c r="K13" i="3"/>
  <c r="L13" i="3"/>
  <c r="J13" i="3"/>
  <c r="F13" i="3"/>
  <c r="G13" i="3"/>
  <c r="H13" i="3"/>
  <c r="E13" i="3"/>
  <c r="I13" i="3" s="1"/>
  <c r="I14" i="3"/>
  <c r="I15" i="3"/>
  <c r="I16" i="3"/>
  <c r="J31" i="2"/>
  <c r="K31" i="2"/>
  <c r="L31" i="2"/>
  <c r="D16" i="3" s="1"/>
  <c r="N31" i="2"/>
  <c r="O31" i="2"/>
  <c r="P31" i="2"/>
  <c r="I31" i="2"/>
  <c r="C16" i="3" s="1"/>
  <c r="N25" i="2"/>
  <c r="O25" i="2"/>
  <c r="P25" i="2"/>
  <c r="J25" i="2"/>
  <c r="K25" i="2"/>
  <c r="L25" i="2"/>
  <c r="D15" i="3" s="1"/>
  <c r="I25" i="2"/>
  <c r="J19" i="2"/>
  <c r="K19" i="2"/>
  <c r="L19" i="2"/>
  <c r="D14" i="3" s="1"/>
  <c r="D13" i="3" s="1"/>
  <c r="I19" i="2"/>
  <c r="C14" i="3" s="1"/>
  <c r="C13" i="3" l="1"/>
  <c r="D19" i="1"/>
  <c r="C19" i="1" s="1"/>
  <c r="D26" i="1"/>
  <c r="C26" i="1" s="1"/>
  <c r="Q33" i="2" s="1"/>
  <c r="M33" i="2" s="1"/>
  <c r="T33" i="2" s="1"/>
  <c r="U33" i="2" s="1"/>
  <c r="D21" i="1"/>
  <c r="D20" i="1"/>
  <c r="D16" i="1"/>
  <c r="D14" i="1"/>
  <c r="D15" i="1"/>
  <c r="C15" i="1" s="1"/>
  <c r="Q22" i="2" s="1"/>
  <c r="M22" i="2" s="1"/>
  <c r="T22" i="2" s="1"/>
  <c r="D29" i="1"/>
  <c r="C29" i="1" s="1"/>
  <c r="Q36" i="2" s="1"/>
  <c r="M36" i="2" s="1"/>
  <c r="T36" i="2" s="1"/>
  <c r="U36" i="2" s="1"/>
  <c r="D30" i="1"/>
  <c r="C30" i="1" s="1"/>
  <c r="Q37" i="2" s="1"/>
  <c r="M37" i="2" s="1"/>
  <c r="T37" i="2" s="1"/>
  <c r="U37" i="2" s="1"/>
  <c r="D31" i="1"/>
  <c r="C31" i="1" s="1"/>
  <c r="Q38" i="2" s="1"/>
  <c r="M38" i="2" s="1"/>
  <c r="T38" i="2" s="1"/>
  <c r="U38" i="2" s="1"/>
  <c r="D32" i="1"/>
  <c r="C32" i="1" s="1"/>
  <c r="Q39" i="2" s="1"/>
  <c r="M39" i="2" s="1"/>
  <c r="T39" i="2" s="1"/>
  <c r="U39" i="2" s="1"/>
  <c r="D33" i="1"/>
  <c r="C33" i="1" s="1"/>
  <c r="Q40" i="2" s="1"/>
  <c r="M40" i="2" s="1"/>
  <c r="T40" i="2" s="1"/>
  <c r="U40" i="2" s="1"/>
  <c r="D22" i="1"/>
  <c r="C22" i="1" s="1"/>
  <c r="Q29" i="2" s="1"/>
  <c r="D27" i="1"/>
  <c r="C27" i="1" s="1"/>
  <c r="Q34" i="2" s="1"/>
  <c r="M34" i="2" s="1"/>
  <c r="T34" i="2" s="1"/>
  <c r="U34" i="2" s="1"/>
  <c r="D28" i="1"/>
  <c r="C28" i="1" s="1"/>
  <c r="Q35" i="2" s="1"/>
  <c r="M35" i="2" s="1"/>
  <c r="T35" i="2" s="1"/>
  <c r="U35" i="2" s="1"/>
  <c r="D25" i="1"/>
  <c r="C25" i="1" s="1"/>
  <c r="Q32" i="2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M32" i="2" l="1"/>
  <c r="Q31" i="2"/>
  <c r="M29" i="2"/>
  <c r="Q26" i="2"/>
  <c r="M26" i="2" s="1"/>
  <c r="T26" i="2" s="1"/>
  <c r="U26" i="2" s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T32" i="2" l="1"/>
  <c r="U32" i="2" s="1"/>
  <c r="M31" i="2"/>
  <c r="T29" i="2"/>
  <c r="U29" i="2" s="1"/>
  <c r="D18" i="1"/>
  <c r="C21" i="1" l="1"/>
  <c r="Q28" i="2" s="1"/>
  <c r="M28" i="2" s="1"/>
  <c r="T28" i="2" s="1"/>
  <c r="U28" i="2" s="1"/>
  <c r="D13" i="1"/>
  <c r="C13" i="1" s="1"/>
  <c r="Q20" i="2" s="1"/>
  <c r="M20" i="2" l="1"/>
  <c r="U22" i="2"/>
  <c r="N19" i="2"/>
  <c r="O19" i="2"/>
  <c r="P19" i="2"/>
  <c r="R19" i="2"/>
  <c r="S19" i="2"/>
  <c r="T20" i="2" l="1"/>
  <c r="U20" i="2" s="1"/>
  <c r="D12" i="1"/>
  <c r="D24" i="1"/>
  <c r="C16" i="1" l="1"/>
  <c r="Q23" i="2" s="1"/>
  <c r="M23" i="2" s="1"/>
  <c r="T23" i="2" s="1"/>
  <c r="U23" i="2" s="1"/>
  <c r="C14" i="1" l="1"/>
  <c r="C20" i="1"/>
  <c r="Q27" i="2" l="1"/>
  <c r="C18" i="1"/>
  <c r="M15" i="3" s="1"/>
  <c r="N15" i="3" s="1"/>
  <c r="C12" i="1"/>
  <c r="M14" i="3" s="1"/>
  <c r="Q21" i="2"/>
  <c r="Q19" i="2" s="1"/>
  <c r="C24" i="1"/>
  <c r="M16" i="3" s="1"/>
  <c r="N16" i="3" s="1"/>
  <c r="M13" i="3" l="1"/>
  <c r="N13" i="3" s="1"/>
  <c r="N14" i="3"/>
  <c r="M27" i="2"/>
  <c r="Q25" i="2"/>
  <c r="M21" i="2"/>
  <c r="M19" i="2" s="1"/>
  <c r="T27" i="2" l="1"/>
  <c r="U27" i="2" s="1"/>
  <c r="M25" i="2"/>
  <c r="T21" i="2"/>
  <c r="U21" i="2" s="1"/>
</calcChain>
</file>

<file path=xl/sharedStrings.xml><?xml version="1.0" encoding="utf-8"?>
<sst xmlns="http://schemas.openxmlformats.org/spreadsheetml/2006/main" count="313" uniqueCount="131">
  <si>
    <t>Адрес МКД</t>
  </si>
  <si>
    <t>Стоимость капитального ремонта ВСЕГО</t>
  </si>
  <si>
    <t>Виды, установленные нормативным правовым актом Забайкальского края</t>
  </si>
  <si>
    <t>ремонт внутридомовых инженерных систем электро-, тепло-, газо-, водоснабжения, водоотведения</t>
  </si>
  <si>
    <t>в том числе:</t>
  </si>
  <si>
    <t>электроснабжения</t>
  </si>
  <si>
    <t>теплоснабжения</t>
  </si>
  <si>
    <t>руб.</t>
  </si>
  <si>
    <t>ед.</t>
  </si>
  <si>
    <t>Таблица 3. Адресный перечень многоквартирных домов, расположенных на территории</t>
  </si>
  <si>
    <t>Способ формирования фонда капитального ремонта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</si>
  <si>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</si>
  <si>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</si>
  <si>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</si>
  <si>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</si>
  <si>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</si>
  <si>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</si>
  <si>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</si>
  <si>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</si>
  <si>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</si>
  <si>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</si>
  <si>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</si>
  <si>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</si>
  <si>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</si>
  <si>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за счет средств бюджета Российской Федерации</t>
  </si>
  <si>
    <t>за счет средств бюджета субъекта Российской Федерации</t>
  </si>
  <si>
    <t>за счет средств местного бюджета</t>
  </si>
  <si>
    <t>за счет взносов собственников помещений в МКД, уплачиваемых исходя из установленного минимального размера взноса</t>
  </si>
  <si>
    <t>за счет взносов собственников помещений в МКД, уплачиваемых в размере, превышающем установленный минимальный размер взноса</t>
  </si>
  <si>
    <t>за счет средств иных источников</t>
  </si>
  <si>
    <t>чел.</t>
  </si>
  <si>
    <t>Муниципальный краткосрочный план</t>
  </si>
  <si>
    <t>реализации Региональной программы капитального ремонта</t>
  </si>
  <si>
    <t>общего имущества в многоквартирных домах, расположенных</t>
  </si>
  <si>
    <t>Таблица 1. Адресный перечень и характеристика многоквартирных домов, расположенных на территории</t>
  </si>
  <si>
    <t>N п/п</t>
  </si>
  <si>
    <t>Наименование МО</t>
  </si>
  <si>
    <t>Количество жителей, зарегистрированных в МКД на дату утверждения плана</t>
  </si>
  <si>
    <t>Количество МКД</t>
  </si>
  <si>
    <t>I квартал</t>
  </si>
  <si>
    <t>II квартал</t>
  </si>
  <si>
    <t>III квартал</t>
  </si>
  <si>
    <t>IV квартал</t>
  </si>
  <si>
    <t>Всего:</t>
  </si>
  <si>
    <t>кв. м</t>
  </si>
  <si>
    <t>Таблица 2. Планируемые показатели выполнения Муниципального</t>
  </si>
  <si>
    <t>краткосрочного плана реализации Региональной программы</t>
  </si>
  <si>
    <t>капитального ремонта общего имущества в многоквартирных</t>
  </si>
  <si>
    <t>домах, расположенных на территории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</si>
  <si>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</si>
  <si>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</si>
  <si>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руб./кв. м</t>
  </si>
  <si>
    <t>Виды, установленные частью 1 статьи 166 Жилищного кодекса Российской Федерации</t>
  </si>
  <si>
    <t>Виды, установленные частью 3 статьи 166 Жилищного кодекса Российской Федерации</t>
  </si>
  <si>
    <t>ремонт, замена, модернизация лифтов, ремонт лифтовых шахт, машинных и блочных помещений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</si>
  <si>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</si>
  <si>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</si>
  <si>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</si>
  <si>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</si>
  <si>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в том числе на ремонт, замену, модернизацию лифтов, ремонт лифтовых шахт, машинных и блочных помещений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</si>
  <si>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являющихся объектами культурного наследия, выявленными объектами культурного наследия, в том числе на ремонт, замену, модернизацию лифтов, ремонт лифтовых шахт, машинных и блочных помещений</t>
  </si>
  <si>
    <t>услуги по осуществлению строительного контроля</t>
  </si>
  <si>
    <t>услуги и (или) работы по переустройству невентилируемой крыши на вентилируемую крышу, устройству выходов на кровлю</t>
  </si>
  <si>
    <t>горячего водоснабжения</t>
  </si>
  <si>
    <t>холодного водоснабжения</t>
  </si>
  <si>
    <t>водоотведения</t>
  </si>
  <si>
    <t>2026 год</t>
  </si>
  <si>
    <t>2027 год</t>
  </si>
  <si>
    <t>Примечание:</t>
  </si>
  <si>
    <t>(1) - разработка проектной документации на ремонт крыши</t>
  </si>
  <si>
    <t>(2) - разработка проектной документации на ремонт фасада</t>
  </si>
  <si>
    <t>(3) - разработка проектной документации на ремонт фундамента</t>
  </si>
  <si>
    <t>(4) - разработка проектной документации на ремонт внутридомовой инженерной системы теплоснабжения</t>
  </si>
  <si>
    <t>(5) - разработка проектной документации на ремонт внутридомовой инженерной системы электроснабжения</t>
  </si>
  <si>
    <t>(6) - разработка проектной документации на ремонт внутридомовой инженерной системы теплоснабжения и горячего водоснабжения</t>
  </si>
  <si>
    <t>(7) - разработка проектной документации на замену и ремонт лифтового оборудования</t>
  </si>
  <si>
    <t>(8) - разработка проектной документации на ремонт внутридомовой инженерной системы горячего водоснабжения</t>
  </si>
  <si>
    <t>(9) - разработка проектной документации на ремонт внутридомовой инженерной системы холодного водоснабжения</t>
  </si>
  <si>
    <t>(10) - разработка проектной документации на ремонт внутридомовой инженерной системы водоотведения</t>
  </si>
  <si>
    <t>(11) - разработка проектной документации на ремонт подвального помещения</t>
  </si>
  <si>
    <t>2028 год</t>
  </si>
  <si>
    <t>Панельные</t>
  </si>
  <si>
    <t>Кирпичные</t>
  </si>
  <si>
    <t>Счет Регионального оператора</t>
  </si>
  <si>
    <t>12.2026</t>
  </si>
  <si>
    <t>12.2027</t>
  </si>
  <si>
    <t>12.2028</t>
  </si>
  <si>
    <t>Х</t>
  </si>
  <si>
    <t>2024</t>
  </si>
  <si>
    <t>2022</t>
  </si>
  <si>
    <t>2020</t>
  </si>
  <si>
    <t>Итого по Могочинскому муниципальному округу</t>
  </si>
  <si>
    <t>х</t>
  </si>
  <si>
    <t>5</t>
  </si>
  <si>
    <t>4</t>
  </si>
  <si>
    <t>2</t>
  </si>
  <si>
    <t>6</t>
  </si>
  <si>
    <t>г. Могоча, ул. Березовая, д. 16</t>
  </si>
  <si>
    <t>г. Могоча, ул. Интернациональная, д. 28А</t>
  </si>
  <si>
    <t>г. Могоча, ул. Комсомольская, д. 6</t>
  </si>
  <si>
    <t>г. Могоча, ул. Аникинская, д. 3</t>
  </si>
  <si>
    <t>г. Могоча, ул. Комсомольская, д. 7</t>
  </si>
  <si>
    <t>г. Могоча, ул. Малокрестьянская, д. 38</t>
  </si>
  <si>
    <t>г. Могоча, ул. Комсомольская, д. 8</t>
  </si>
  <si>
    <t>г. Могоча, ул. Аникинская, д. 9</t>
  </si>
  <si>
    <t>г. Могоча, ул. Комсомольская, д. 3</t>
  </si>
  <si>
    <t>г. Могоча, ул. Клубная, д. 3</t>
  </si>
  <si>
    <t>г. Могоча, ул. Комсомольская, д. 9</t>
  </si>
  <si>
    <r>
      <t>г. Могоча, ул. Клубная, д. 3</t>
    </r>
    <r>
      <rPr>
        <vertAlign val="superscript"/>
        <sz val="10"/>
        <rFont val="Times New Roman"/>
        <family val="1"/>
        <charset val="204"/>
      </rPr>
      <t>(1)</t>
    </r>
  </si>
  <si>
    <r>
      <t>г. Могоча, ул. Березовая, д. 16</t>
    </r>
    <r>
      <rPr>
        <vertAlign val="superscript"/>
        <sz val="10"/>
        <rFont val="Times New Roman"/>
        <family val="1"/>
        <charset val="204"/>
      </rPr>
      <t>(1)</t>
    </r>
  </si>
  <si>
    <r>
      <t>г. Могоча, ул. Аникинская, д. 9</t>
    </r>
    <r>
      <rPr>
        <vertAlign val="superscript"/>
        <sz val="10"/>
        <rFont val="Times New Roman"/>
        <family val="1"/>
        <charset val="204"/>
      </rPr>
      <t>(2 - С УТЕПЛЕНИЕМ)</t>
    </r>
  </si>
  <si>
    <r>
      <t>г. Могоча, ул. Аникинская, д. 9</t>
    </r>
    <r>
      <rPr>
        <vertAlign val="superscript"/>
        <sz val="10"/>
        <rFont val="Times New Roman"/>
        <family val="1"/>
        <charset val="204"/>
      </rPr>
      <t>(1 - ПСД на переустройство кровли)</t>
    </r>
  </si>
  <si>
    <r>
      <t>г. Могоча, ул. Комсомольская, д. 9</t>
    </r>
    <r>
      <rPr>
        <vertAlign val="superscript"/>
        <sz val="10"/>
        <rFont val="Times New Roman"/>
        <family val="1"/>
        <charset val="204"/>
      </rPr>
      <t>(2)</t>
    </r>
  </si>
  <si>
    <t>ст. Семиозерный, ул. Энергетиков, д. 1</t>
  </si>
  <si>
    <t>г. Могоча, ул. Садовая д. 4</t>
  </si>
  <si>
    <t>г. Могоча, ул. Малокрестьянская д. 38</t>
  </si>
  <si>
    <t>2023</t>
  </si>
  <si>
    <r>
      <t>г. Могоча, ул. Садовая, д. 16</t>
    </r>
    <r>
      <rPr>
        <vertAlign val="superscript"/>
        <sz val="10"/>
        <rFont val="Times New Roman"/>
        <family val="1"/>
        <charset val="204"/>
      </rPr>
      <t>(1)</t>
    </r>
  </si>
  <si>
    <t>г. Могоча, ул. Садовая, д. 16</t>
  </si>
  <si>
    <t>на территории Забайкальского края, на период 2026-2028 годов</t>
  </si>
  <si>
    <t>в Могочинском муниципальном округе</t>
  </si>
  <si>
    <t>Забайкальского края, в отношении которых на период 2026-2028 годов планируется проведение капитального ремонта общего имущества</t>
  </si>
  <si>
    <t>Могочиснкого муниципального округа</t>
  </si>
  <si>
    <t xml:space="preserve">УТВЕРЖДЕН           </t>
  </si>
  <si>
    <t>Могочинского муниципального округа</t>
  </si>
  <si>
    <t>Забайкальского края, на период 2026-2028 годов</t>
  </si>
  <si>
    <t>Забайкальского края, в отношении которых на период 2026-2028 годов планируется проведение капитального ремонта общего имущества, по видам работ по капитальному ремонту</t>
  </si>
  <si>
    <t>Итого по Могочинскому муниципальному округу:</t>
  </si>
  <si>
    <r>
      <t>г. Могоча, ул. Интернациональная, д. 28А</t>
    </r>
    <r>
      <rPr>
        <vertAlign val="superscript"/>
        <sz val="10"/>
        <rFont val="Times New Roman"/>
        <family val="1"/>
        <charset val="204"/>
      </rPr>
      <t>(1,4)</t>
    </r>
  </si>
  <si>
    <r>
      <t>г. Могоча, ул. Интернациональная, д. 28А</t>
    </r>
    <r>
      <rPr>
        <vertAlign val="superscript"/>
        <sz val="10"/>
        <rFont val="Times New Roman"/>
        <family val="1"/>
        <charset val="204"/>
      </rPr>
      <t>(2 - С УТЕПЛЕНИЕМ (?))</t>
    </r>
  </si>
  <si>
    <t>постановлением администрации Могочинского муниципального округа                                        № 582 от 12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</si>
</sst>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64" fontId="1" fillId="0" borderId="1" xfId="3" applyFont="1" applyFill="1" applyBorder="1"/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43" fontId="1" fillId="0" borderId="1" xfId="0" applyNumberFormat="1" applyFont="1" applyFill="1" applyBorder="1"/>
    <xf numFmtId="49" fontId="1" fillId="0" borderId="1" xfId="0" applyNumberFormat="1" applyFont="1" applyFill="1" applyBorder="1"/>
    <xf numFmtId="49" fontId="1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/>
    <xf numFmtId="0" fontId="8" fillId="0" borderId="0" xfId="0" applyFont="1" applyFill="1"/>
    <xf numFmtId="0" fontId="11" fillId="2" borderId="1" xfId="0" applyFont="1" applyFill="1" applyBorder="1" applyAlignment="1">
      <alignment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0" fillId="0" borderId="0" xfId="0" applyFont="1" applyFill="1"/>
    <xf numFmtId="2" fontId="8" fillId="0" borderId="0" xfId="0" applyNumberFormat="1" applyFont="1" applyFill="1"/>
    <xf numFmtId="14" fontId="1" fillId="0" borderId="0" xfId="0" applyNumberFormat="1" applyFont="1"/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2" fillId="2" borderId="1" xfId="0" applyFont="1" applyFill="1" applyBorder="1" applyAlignment="1"/>
    <xf numFmtId="14" fontId="12" fillId="2" borderId="1" xfId="0" applyNumberFormat="1" applyFont="1" applyFill="1" applyBorder="1" applyAlignment="1"/>
    <xf numFmtId="49" fontId="11" fillId="2" borderId="1" xfId="0" applyNumberFormat="1" applyFont="1" applyFill="1" applyBorder="1" applyAlignment="1">
      <alignment vertical="center" wrapText="1"/>
    </xf>
    <xf numFmtId="164" fontId="1" fillId="2" borderId="1" xfId="3" applyFont="1" applyFill="1" applyBorder="1"/>
    <xf numFmtId="164" fontId="1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164" fontId="13" fillId="2" borderId="1" xfId="3" applyFont="1" applyFill="1" applyBorder="1" applyAlignment="1">
      <alignment horizontal="center" wrapText="1"/>
    </xf>
    <xf numFmtId="14" fontId="13" fillId="2" borderId="1" xfId="3" applyNumberFormat="1" applyFont="1" applyFill="1" applyBorder="1" applyAlignment="1">
      <alignment horizontal="center"/>
    </xf>
    <xf numFmtId="164" fontId="13" fillId="2" borderId="1" xfId="3" applyFont="1" applyFill="1" applyBorder="1"/>
    <xf numFmtId="2" fontId="13" fillId="2" borderId="1" xfId="3" applyNumberFormat="1" applyFont="1" applyFill="1" applyBorder="1"/>
    <xf numFmtId="2" fontId="13" fillId="2" borderId="1" xfId="0" applyNumberFormat="1" applyFont="1" applyFill="1" applyBorder="1"/>
    <xf numFmtId="164" fontId="13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14" fontId="13" fillId="2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wrapText="1"/>
    </xf>
    <xf numFmtId="2" fontId="8" fillId="0" borderId="0" xfId="0" applyNumberFormat="1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4" fontId="10" fillId="0" borderId="1" xfId="3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4" applyNumberFormat="1" applyFont="1" applyBorder="1" applyAlignment="1">
      <alignment vertical="center" wrapText="1"/>
    </xf>
    <xf numFmtId="49" fontId="8" fillId="0" borderId="1" xfId="4" applyNumberFormat="1" applyFont="1" applyFill="1" applyBorder="1" applyAlignment="1">
      <alignment vertical="center" wrapText="1"/>
    </xf>
    <xf numFmtId="0" fontId="8" fillId="0" borderId="1" xfId="4" applyFont="1" applyFill="1" applyBorder="1" applyAlignment="1">
      <alignment wrapText="1"/>
    </xf>
    <xf numFmtId="0" fontId="8" fillId="0" borderId="0" xfId="0" applyFont="1" applyFill="1" applyAlignment="1">
      <alignment vertical="center"/>
    </xf>
    <xf numFmtId="0" fontId="11" fillId="2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  <xf numFmtId="0" fontId="1" fillId="0" borderId="1" xfId="0" applyNumberFormat="1" applyFont="1" applyFill="1" applyBorder="1"/>
    <xf numFmtId="2" fontId="13" fillId="2" borderId="1" xfId="0" applyNumberFormat="1" applyFont="1" applyFill="1" applyBorder="1" applyAlignment="1">
      <alignment horizontal="center"/>
    </xf>
    <xf numFmtId="164" fontId="10" fillId="0" borderId="1" xfId="3" applyFont="1" applyFill="1" applyBorder="1" applyAlignment="1">
      <alignment wrapText="1"/>
    </xf>
    <xf numFmtId="0" fontId="13" fillId="0" borderId="0" xfId="0" applyFont="1" applyFill="1"/>
    <xf numFmtId="0" fontId="12" fillId="0" borderId="0" xfId="0" applyFont="1" applyFill="1" applyBorder="1" applyAlignment="1"/>
    <xf numFmtId="0" fontId="3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/>
    </xf>
    <xf numFmtId="164" fontId="13" fillId="2" borderId="16" xfId="3" applyFont="1" applyFill="1" applyBorder="1" applyAlignment="1">
      <alignment horizontal="center" wrapText="1"/>
    </xf>
    <xf numFmtId="14" fontId="13" fillId="2" borderId="16" xfId="3" applyNumberFormat="1" applyFont="1" applyFill="1" applyBorder="1" applyAlignment="1">
      <alignment horizontal="center"/>
    </xf>
    <xf numFmtId="164" fontId="13" fillId="2" borderId="16" xfId="3" applyFont="1" applyFill="1" applyBorder="1" applyAlignment="1">
      <alignment horizontal="center"/>
    </xf>
    <xf numFmtId="2" fontId="13" fillId="2" borderId="16" xfId="3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" fontId="4" fillId="0" borderId="2" xfId="0" applyNumberFormat="1" applyFont="1" applyBorder="1" applyAlignment="1">
      <alignment vertical="center" wrapText="1"/>
    </xf>
    <xf numFmtId="4" fontId="8" fillId="0" borderId="1" xfId="0" applyNumberFormat="1" applyFont="1" applyFill="1" applyBorder="1" applyAlignment="1"/>
    <xf numFmtId="4" fontId="8" fillId="0" borderId="1" xfId="5" applyNumberFormat="1" applyFont="1" applyFill="1" applyBorder="1" applyAlignment="1"/>
    <xf numFmtId="4" fontId="8" fillId="0" borderId="1" xfId="4" applyNumberFormat="1" applyFont="1" applyFill="1" applyBorder="1" applyAlignment="1"/>
    <xf numFmtId="164" fontId="10" fillId="2" borderId="1" xfId="3" applyFont="1" applyFill="1" applyBorder="1" applyAlignment="1"/>
    <xf numFmtId="0" fontId="10" fillId="2" borderId="1" xfId="0" applyFont="1" applyFill="1" applyBorder="1" applyAlignment="1"/>
    <xf numFmtId="4" fontId="8" fillId="0" borderId="1" xfId="3" applyNumberFormat="1" applyFont="1" applyFill="1" applyBorder="1" applyAlignment="1"/>
    <xf numFmtId="43" fontId="11" fillId="2" borderId="1" xfId="0" applyNumberFormat="1" applyFont="1" applyFill="1" applyBorder="1" applyAlignment="1"/>
    <xf numFmtId="164" fontId="11" fillId="2" borderId="1" xfId="3" applyFont="1" applyFill="1" applyBorder="1" applyAlignment="1"/>
    <xf numFmtId="2" fontId="11" fillId="2" borderId="1" xfId="0" applyNumberFormat="1" applyFont="1" applyFill="1" applyBorder="1" applyAlignment="1"/>
    <xf numFmtId="0" fontId="11" fillId="0" borderId="0" xfId="0" applyFont="1" applyFill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top" wrapText="1"/>
    </xf>
    <xf numFmtId="0" fontId="10" fillId="2" borderId="16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2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2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15" fillId="0" borderId="3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</cellXfs>
  <cellStyles count="6">
    <cellStyle name="Гиперссылка" xfId="2" builtinId="8"/>
    <cellStyle name="Обычный" xfId="0" builtinId="0"/>
    <cellStyle name="Обычный 2 2" xfId="4"/>
    <cellStyle name="Обычный 23" xfId="1"/>
    <cellStyle name="Финансовый" xfId="3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login.consultant.ru/link/?req=doc&amp;base=LAW&amp;n=416251&amp;dst=215&amp;field=134&amp;date=22.06.2022" TargetMode="External"/><Relationship Id="rId1" Type="http://schemas.openxmlformats.org/officeDocument/2006/relationships/hyperlink" Target="https://login.consultant.ru/link/?req=doc&amp;base=LAW&amp;n=416251&amp;dst=101210&amp;field=134&amp;date=22.06.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zoomScale="80" zoomScaleNormal="80" workbookViewId="0">
      <selection activeCell="A3" sqref="A3:V3"/>
    </sheetView>
  </sheetViews>
  <sheetFormatPr defaultRowHeight="15" x14ac:dyDescent="0.25"/>
  <cols>
    <col min="1" max="1" width="9.140625" style="1"/>
    <col min="2" max="2" width="40.5703125" style="1" customWidth="1"/>
    <col min="3" max="3" width="20.42578125" style="1" customWidth="1"/>
    <col min="4" max="4" width="14.85546875" style="27" customWidth="1"/>
    <col min="5" max="5" width="11.85546875" style="18" customWidth="1"/>
    <col min="6" max="6" width="18.42578125" style="1" customWidth="1"/>
    <col min="7" max="8" width="9.140625" style="1"/>
    <col min="9" max="9" width="12.28515625" style="1" customWidth="1"/>
    <col min="10" max="10" width="12.28515625" style="6" customWidth="1"/>
    <col min="11" max="11" width="13.140625" style="1" customWidth="1"/>
    <col min="12" max="12" width="12.5703125" style="1" customWidth="1"/>
    <col min="13" max="13" width="18.28515625" style="1" customWidth="1"/>
    <col min="14" max="16" width="9.140625" style="1"/>
    <col min="17" max="17" width="19.28515625" style="1" customWidth="1"/>
    <col min="18" max="19" width="9.140625" style="1"/>
    <col min="20" max="20" width="13.140625" style="1" customWidth="1"/>
    <col min="21" max="21" width="19.28515625" style="1" customWidth="1"/>
    <col min="22" max="22" width="11.28515625" style="1" customWidth="1"/>
    <col min="23" max="16384" width="9.140625" style="1"/>
  </cols>
  <sheetData>
    <row r="1" spans="1:22" x14ac:dyDescent="0.25">
      <c r="Q1" s="83" t="s">
        <v>123</v>
      </c>
      <c r="R1" s="83"/>
      <c r="S1" s="83"/>
      <c r="T1" s="83"/>
      <c r="U1" s="83"/>
      <c r="V1" s="83"/>
    </row>
    <row r="2" spans="1:22" ht="40.5" customHeight="1" x14ac:dyDescent="0.25">
      <c r="Q2" s="84" t="s">
        <v>130</v>
      </c>
      <c r="R2" s="84"/>
      <c r="S2" s="84"/>
      <c r="T2" s="84"/>
      <c r="U2" s="84"/>
      <c r="V2" s="84"/>
    </row>
    <row r="3" spans="1:22" ht="15.75" x14ac:dyDescent="0.25">
      <c r="A3" s="90" t="s">
        <v>31</v>
      </c>
      <c r="B3" s="90"/>
      <c r="C3" s="90"/>
      <c r="D3" s="90"/>
      <c r="E3" s="91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2" ht="15.75" x14ac:dyDescent="0.25">
      <c r="A4" s="90" t="s">
        <v>32</v>
      </c>
      <c r="B4" s="90"/>
      <c r="C4" s="90"/>
      <c r="D4" s="90"/>
      <c r="E4" s="91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22" ht="15.75" x14ac:dyDescent="0.25">
      <c r="A5" s="90" t="s">
        <v>33</v>
      </c>
      <c r="B5" s="90"/>
      <c r="C5" s="90"/>
      <c r="D5" s="90"/>
      <c r="E5" s="91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</row>
    <row r="6" spans="1:22" ht="15.75" x14ac:dyDescent="0.25">
      <c r="A6" s="90" t="s">
        <v>119</v>
      </c>
      <c r="B6" s="90"/>
      <c r="C6" s="90"/>
      <c r="D6" s="90"/>
      <c r="E6" s="91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2" ht="15.75" x14ac:dyDescent="0.25">
      <c r="A7" s="90" t="s">
        <v>120</v>
      </c>
      <c r="B7" s="90"/>
      <c r="C7" s="90"/>
      <c r="D7" s="90"/>
      <c r="E7" s="91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</row>
    <row r="9" spans="1:22" ht="15.75" x14ac:dyDescent="0.25">
      <c r="A9" s="90" t="s">
        <v>34</v>
      </c>
      <c r="B9" s="90"/>
      <c r="C9" s="90"/>
      <c r="D9" s="90"/>
      <c r="E9" s="91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</row>
    <row r="10" spans="1:22" ht="15.75" x14ac:dyDescent="0.25">
      <c r="A10" s="90" t="s">
        <v>122</v>
      </c>
      <c r="B10" s="90"/>
      <c r="C10" s="90"/>
      <c r="D10" s="90"/>
      <c r="E10" s="91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</row>
    <row r="11" spans="1:22" ht="15.75" x14ac:dyDescent="0.25">
      <c r="A11" s="90" t="s">
        <v>121</v>
      </c>
      <c r="B11" s="90"/>
      <c r="C11" s="90"/>
      <c r="D11" s="90"/>
      <c r="E11" s="91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</row>
    <row r="12" spans="1:22" ht="15.75" thickBot="1" x14ac:dyDescent="0.3"/>
    <row r="13" spans="1:22" ht="31.5" customHeight="1" thickBot="1" x14ac:dyDescent="0.3">
      <c r="A13" s="92" t="s">
        <v>35</v>
      </c>
      <c r="B13" s="92" t="s">
        <v>0</v>
      </c>
      <c r="C13" s="92" t="s">
        <v>10</v>
      </c>
      <c r="D13" s="102" t="s">
        <v>11</v>
      </c>
      <c r="E13" s="105"/>
      <c r="F13" s="92" t="s">
        <v>12</v>
      </c>
      <c r="G13" s="92" t="s">
        <v>13</v>
      </c>
      <c r="H13" s="92" t="s">
        <v>14</v>
      </c>
      <c r="I13" s="92" t="s">
        <v>15</v>
      </c>
      <c r="J13" s="102" t="s">
        <v>16</v>
      </c>
      <c r="K13" s="104"/>
      <c r="L13" s="92" t="s">
        <v>17</v>
      </c>
      <c r="M13" s="102" t="s">
        <v>18</v>
      </c>
      <c r="N13" s="103"/>
      <c r="O13" s="103"/>
      <c r="P13" s="103"/>
      <c r="Q13" s="103"/>
      <c r="R13" s="103"/>
      <c r="S13" s="104"/>
      <c r="T13" s="92" t="s">
        <v>49</v>
      </c>
      <c r="U13" s="92" t="s">
        <v>50</v>
      </c>
      <c r="V13" s="92" t="s">
        <v>19</v>
      </c>
    </row>
    <row r="14" spans="1:22" ht="15.75" customHeight="1" thickBot="1" x14ac:dyDescent="0.3">
      <c r="A14" s="93"/>
      <c r="B14" s="93"/>
      <c r="C14" s="93"/>
      <c r="D14" s="95" t="s">
        <v>20</v>
      </c>
      <c r="E14" s="98" t="s">
        <v>21</v>
      </c>
      <c r="F14" s="93"/>
      <c r="G14" s="93"/>
      <c r="H14" s="93"/>
      <c r="I14" s="93"/>
      <c r="J14" s="100" t="s">
        <v>22</v>
      </c>
      <c r="K14" s="92" t="s">
        <v>23</v>
      </c>
      <c r="L14" s="93"/>
      <c r="M14" s="92" t="s">
        <v>22</v>
      </c>
      <c r="N14" s="102" t="s">
        <v>4</v>
      </c>
      <c r="O14" s="103"/>
      <c r="P14" s="103"/>
      <c r="Q14" s="103"/>
      <c r="R14" s="103"/>
      <c r="S14" s="104"/>
      <c r="T14" s="93"/>
      <c r="U14" s="93"/>
      <c r="V14" s="93"/>
    </row>
    <row r="15" spans="1:22" ht="309" customHeight="1" thickBot="1" x14ac:dyDescent="0.3">
      <c r="A15" s="93"/>
      <c r="B15" s="93"/>
      <c r="C15" s="93"/>
      <c r="D15" s="96"/>
      <c r="E15" s="99"/>
      <c r="F15" s="93"/>
      <c r="G15" s="93"/>
      <c r="H15" s="93"/>
      <c r="I15" s="94"/>
      <c r="J15" s="101"/>
      <c r="K15" s="94"/>
      <c r="L15" s="94"/>
      <c r="M15" s="94"/>
      <c r="N15" s="2" t="s">
        <v>24</v>
      </c>
      <c r="O15" s="2" t="s">
        <v>25</v>
      </c>
      <c r="P15" s="2" t="s">
        <v>26</v>
      </c>
      <c r="Q15" s="2" t="s">
        <v>27</v>
      </c>
      <c r="R15" s="2" t="s">
        <v>28</v>
      </c>
      <c r="S15" s="2" t="s">
        <v>29</v>
      </c>
      <c r="T15" s="94"/>
      <c r="U15" s="94"/>
      <c r="V15" s="93"/>
    </row>
    <row r="16" spans="1:22" ht="16.5" thickBot="1" x14ac:dyDescent="0.3">
      <c r="A16" s="94"/>
      <c r="B16" s="94"/>
      <c r="C16" s="94"/>
      <c r="D16" s="97"/>
      <c r="E16" s="97"/>
      <c r="F16" s="94"/>
      <c r="G16" s="94"/>
      <c r="H16" s="94"/>
      <c r="I16" s="2" t="s">
        <v>44</v>
      </c>
      <c r="J16" s="55" t="s">
        <v>44</v>
      </c>
      <c r="K16" s="2" t="s">
        <v>44</v>
      </c>
      <c r="L16" s="2" t="s">
        <v>30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7</v>
      </c>
      <c r="S16" s="2" t="s">
        <v>7</v>
      </c>
      <c r="T16" s="2" t="s">
        <v>51</v>
      </c>
      <c r="U16" s="2" t="s">
        <v>51</v>
      </c>
      <c r="V16" s="94"/>
    </row>
    <row r="17" spans="1:22" x14ac:dyDescent="0.25">
      <c r="A17" s="62">
        <v>1</v>
      </c>
      <c r="B17" s="62">
        <v>2</v>
      </c>
      <c r="C17" s="62">
        <v>3</v>
      </c>
      <c r="D17" s="63">
        <v>4</v>
      </c>
      <c r="E17" s="63">
        <v>5</v>
      </c>
      <c r="F17" s="62">
        <v>6</v>
      </c>
      <c r="G17" s="62">
        <v>7</v>
      </c>
      <c r="H17" s="62">
        <v>8</v>
      </c>
      <c r="I17" s="62">
        <v>9</v>
      </c>
      <c r="J17" s="64">
        <v>10</v>
      </c>
      <c r="K17" s="62">
        <v>11</v>
      </c>
      <c r="L17" s="62">
        <v>12</v>
      </c>
      <c r="M17" s="65">
        <v>13</v>
      </c>
      <c r="N17" s="65">
        <v>14</v>
      </c>
      <c r="O17" s="65">
        <v>15</v>
      </c>
      <c r="P17" s="65">
        <v>16</v>
      </c>
      <c r="Q17" s="65">
        <v>17</v>
      </c>
      <c r="R17" s="65">
        <v>18</v>
      </c>
      <c r="S17" s="65">
        <v>19</v>
      </c>
      <c r="T17" s="65">
        <v>20</v>
      </c>
      <c r="U17" s="65">
        <v>21</v>
      </c>
      <c r="V17" s="65">
        <v>22</v>
      </c>
    </row>
    <row r="18" spans="1:22" s="61" customFormat="1" ht="35.1" customHeight="1" x14ac:dyDescent="0.3">
      <c r="A18" s="87" t="s">
        <v>66</v>
      </c>
      <c r="B18" s="87"/>
      <c r="C18" s="31"/>
      <c r="D18" s="32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s="71" customFormat="1" ht="26.25" customHeight="1" x14ac:dyDescent="0.2">
      <c r="A19" s="85" t="s">
        <v>91</v>
      </c>
      <c r="B19" s="85"/>
      <c r="C19" s="67" t="s">
        <v>87</v>
      </c>
      <c r="D19" s="68" t="s">
        <v>87</v>
      </c>
      <c r="E19" s="68" t="s">
        <v>87</v>
      </c>
      <c r="F19" s="69" t="s">
        <v>87</v>
      </c>
      <c r="G19" s="69" t="s">
        <v>87</v>
      </c>
      <c r="H19" s="69" t="s">
        <v>87</v>
      </c>
      <c r="I19" s="69">
        <f>SUM(I20:I23)</f>
        <v>13348.1</v>
      </c>
      <c r="J19" s="69">
        <f t="shared" ref="J19:L19" si="0">SUM(J20:J23)</f>
        <v>12069.3</v>
      </c>
      <c r="K19" s="69">
        <f t="shared" si="0"/>
        <v>11299.2</v>
      </c>
      <c r="L19" s="69">
        <f t="shared" si="0"/>
        <v>549</v>
      </c>
      <c r="M19" s="69">
        <f>SUM(M20:M23)</f>
        <v>60428961.100000001</v>
      </c>
      <c r="N19" s="70">
        <f t="shared" ref="N19:S19" si="1">SUM(N21:N23)</f>
        <v>0</v>
      </c>
      <c r="O19" s="70">
        <f t="shared" si="1"/>
        <v>0</v>
      </c>
      <c r="P19" s="70">
        <f t="shared" si="1"/>
        <v>0</v>
      </c>
      <c r="Q19" s="69">
        <f>SUM(Q20:Q23)</f>
        <v>60428961.100000001</v>
      </c>
      <c r="R19" s="70">
        <f t="shared" si="1"/>
        <v>0</v>
      </c>
      <c r="S19" s="70">
        <f t="shared" si="1"/>
        <v>0</v>
      </c>
      <c r="T19" s="66" t="s">
        <v>87</v>
      </c>
      <c r="U19" s="66" t="s">
        <v>87</v>
      </c>
      <c r="V19" s="66" t="s">
        <v>87</v>
      </c>
    </row>
    <row r="20" spans="1:22" ht="30" x14ac:dyDescent="0.25">
      <c r="A20" s="16">
        <v>1</v>
      </c>
      <c r="B20" s="4" t="s">
        <v>104</v>
      </c>
      <c r="C20" s="8" t="s">
        <v>83</v>
      </c>
      <c r="D20" s="28">
        <v>1992</v>
      </c>
      <c r="E20" s="28">
        <v>2018</v>
      </c>
      <c r="F20" s="7" t="s">
        <v>82</v>
      </c>
      <c r="G20" s="7" t="s">
        <v>93</v>
      </c>
      <c r="H20" s="7" t="s">
        <v>94</v>
      </c>
      <c r="I20" s="7">
        <v>4378.2</v>
      </c>
      <c r="J20" s="7">
        <v>3819.9</v>
      </c>
      <c r="K20" s="7">
        <v>3601.6</v>
      </c>
      <c r="L20" s="57">
        <v>146</v>
      </c>
      <c r="M20" s="9">
        <f>Q20</f>
        <v>10180033.5</v>
      </c>
      <c r="N20" s="10">
        <v>0</v>
      </c>
      <c r="O20" s="10">
        <v>0</v>
      </c>
      <c r="P20" s="10">
        <v>0</v>
      </c>
      <c r="Q20" s="11">
        <f>'Таблица 3'!C13</f>
        <v>10180033.5</v>
      </c>
      <c r="R20" s="10">
        <v>0</v>
      </c>
      <c r="S20" s="10">
        <v>0</v>
      </c>
      <c r="T20" s="12">
        <f>M20/J20</f>
        <v>2665</v>
      </c>
      <c r="U20" s="9">
        <f t="shared" ref="U20" si="2">T20</f>
        <v>2665</v>
      </c>
      <c r="V20" s="13" t="s">
        <v>84</v>
      </c>
    </row>
    <row r="21" spans="1:22" s="6" customFormat="1" ht="30" x14ac:dyDescent="0.25">
      <c r="A21" s="15">
        <v>2</v>
      </c>
      <c r="B21" s="47" t="s">
        <v>97</v>
      </c>
      <c r="C21" s="8" t="s">
        <v>83</v>
      </c>
      <c r="D21" s="28">
        <v>1968</v>
      </c>
      <c r="E21" s="28" t="s">
        <v>92</v>
      </c>
      <c r="F21" s="7" t="s">
        <v>81</v>
      </c>
      <c r="G21" s="7" t="s">
        <v>93</v>
      </c>
      <c r="H21" s="7" t="s">
        <v>94</v>
      </c>
      <c r="I21" s="7">
        <v>3338.5</v>
      </c>
      <c r="J21" s="7">
        <v>3262.9</v>
      </c>
      <c r="K21" s="7">
        <v>2752.4</v>
      </c>
      <c r="L21" s="57">
        <v>179</v>
      </c>
      <c r="M21" s="9">
        <f t="shared" ref="M21:M23" si="3">Q21</f>
        <v>18086254.699999999</v>
      </c>
      <c r="N21" s="10">
        <v>0</v>
      </c>
      <c r="O21" s="10">
        <v>0</v>
      </c>
      <c r="P21" s="10">
        <v>0</v>
      </c>
      <c r="Q21" s="11">
        <f>'Таблица 3'!C14</f>
        <v>18086254.699999999</v>
      </c>
      <c r="R21" s="10">
        <v>0</v>
      </c>
      <c r="S21" s="10">
        <v>0</v>
      </c>
      <c r="T21" s="12">
        <f t="shared" ref="T21:T23" si="4">M21/J21</f>
        <v>5543</v>
      </c>
      <c r="U21" s="9">
        <f>T21</f>
        <v>5543</v>
      </c>
      <c r="V21" s="13" t="s">
        <v>84</v>
      </c>
    </row>
    <row r="22" spans="1:22" ht="30" x14ac:dyDescent="0.25">
      <c r="A22" s="15">
        <v>3</v>
      </c>
      <c r="B22" s="4" t="s">
        <v>98</v>
      </c>
      <c r="C22" s="8" t="s">
        <v>83</v>
      </c>
      <c r="D22" s="28">
        <v>1960</v>
      </c>
      <c r="E22" s="17" t="s">
        <v>92</v>
      </c>
      <c r="F22" s="7" t="s">
        <v>82</v>
      </c>
      <c r="G22" s="7" t="s">
        <v>95</v>
      </c>
      <c r="H22" s="7" t="s">
        <v>95</v>
      </c>
      <c r="I22" s="7">
        <v>652.29999999999995</v>
      </c>
      <c r="J22" s="7">
        <v>628.29999999999995</v>
      </c>
      <c r="K22" s="7">
        <v>587</v>
      </c>
      <c r="L22" s="57">
        <v>38</v>
      </c>
      <c r="M22" s="9">
        <f t="shared" si="3"/>
        <v>8005170.2999999998</v>
      </c>
      <c r="N22" s="10">
        <v>0</v>
      </c>
      <c r="O22" s="10">
        <v>0</v>
      </c>
      <c r="P22" s="10">
        <v>0</v>
      </c>
      <c r="Q22" s="11">
        <f>'Таблица 3'!C15</f>
        <v>8005170.2999999998</v>
      </c>
      <c r="R22" s="10">
        <v>0</v>
      </c>
      <c r="S22" s="10">
        <v>0</v>
      </c>
      <c r="T22" s="12">
        <f t="shared" si="4"/>
        <v>12741</v>
      </c>
      <c r="U22" s="9">
        <f t="shared" ref="U22" si="5">T22</f>
        <v>12741</v>
      </c>
      <c r="V22" s="13" t="s">
        <v>84</v>
      </c>
    </row>
    <row r="23" spans="1:22" ht="30" x14ac:dyDescent="0.25">
      <c r="A23" s="16">
        <v>4</v>
      </c>
      <c r="B23" s="4" t="s">
        <v>106</v>
      </c>
      <c r="C23" s="8" t="s">
        <v>83</v>
      </c>
      <c r="D23" s="28">
        <v>1988</v>
      </c>
      <c r="E23" s="28">
        <v>2018</v>
      </c>
      <c r="F23" s="7" t="s">
        <v>82</v>
      </c>
      <c r="G23" s="7" t="s">
        <v>96</v>
      </c>
      <c r="H23" s="7" t="s">
        <v>94</v>
      </c>
      <c r="I23" s="7">
        <v>4979.1000000000004</v>
      </c>
      <c r="J23" s="7">
        <v>4358.2</v>
      </c>
      <c r="K23" s="7">
        <v>4358.2</v>
      </c>
      <c r="L23" s="57">
        <v>186</v>
      </c>
      <c r="M23" s="9">
        <f t="shared" si="3"/>
        <v>24157502.600000001</v>
      </c>
      <c r="N23" s="10">
        <v>0</v>
      </c>
      <c r="O23" s="10">
        <v>0</v>
      </c>
      <c r="P23" s="10">
        <v>0</v>
      </c>
      <c r="Q23" s="11">
        <f>'Таблица 3'!C16</f>
        <v>24157502.600000001</v>
      </c>
      <c r="R23" s="10">
        <v>0</v>
      </c>
      <c r="S23" s="10">
        <v>0</v>
      </c>
      <c r="T23" s="12">
        <f t="shared" si="4"/>
        <v>5543.0000000000009</v>
      </c>
      <c r="U23" s="9">
        <f t="shared" ref="U23" si="6">T23</f>
        <v>5543.0000000000009</v>
      </c>
      <c r="V23" s="13" t="s">
        <v>84</v>
      </c>
    </row>
    <row r="24" spans="1:22" s="6" customFormat="1" ht="35.25" customHeight="1" x14ac:dyDescent="0.3">
      <c r="A24" s="88" t="s">
        <v>67</v>
      </c>
      <c r="B24" s="89"/>
      <c r="C24" s="33"/>
      <c r="D24" s="33"/>
      <c r="E24" s="33"/>
      <c r="F24" s="33"/>
      <c r="G24" s="33"/>
      <c r="H24" s="33"/>
      <c r="I24" s="33"/>
      <c r="J24" s="31"/>
      <c r="K24" s="33"/>
      <c r="L24" s="33"/>
      <c r="M24" s="34"/>
      <c r="N24" s="33"/>
      <c r="O24" s="33"/>
      <c r="P24" s="33"/>
      <c r="Q24" s="35"/>
      <c r="R24" s="33"/>
      <c r="S24" s="33"/>
      <c r="T24" s="36" t="s">
        <v>87</v>
      </c>
      <c r="U24" s="36" t="s">
        <v>87</v>
      </c>
      <c r="V24" s="36" t="s">
        <v>87</v>
      </c>
    </row>
    <row r="25" spans="1:22" s="60" customFormat="1" ht="23.25" customHeight="1" x14ac:dyDescent="0.2">
      <c r="A25" s="86" t="s">
        <v>91</v>
      </c>
      <c r="B25" s="86"/>
      <c r="C25" s="37" t="s">
        <v>87</v>
      </c>
      <c r="D25" s="37" t="s">
        <v>87</v>
      </c>
      <c r="E25" s="38" t="s">
        <v>87</v>
      </c>
      <c r="F25" s="38" t="s">
        <v>87</v>
      </c>
      <c r="G25" s="38" t="s">
        <v>87</v>
      </c>
      <c r="H25" s="38" t="s">
        <v>87</v>
      </c>
      <c r="I25" s="42">
        <f>SUM(I26:I29)</f>
        <v>5917.9</v>
      </c>
      <c r="J25" s="42">
        <f t="shared" ref="J25:L25" si="7">SUM(J26:J29)</f>
        <v>5399.4000000000005</v>
      </c>
      <c r="K25" s="42">
        <f t="shared" si="7"/>
        <v>5358.1</v>
      </c>
      <c r="L25" s="42">
        <f t="shared" si="7"/>
        <v>260</v>
      </c>
      <c r="M25" s="39">
        <f>SUM(M26:M29)</f>
        <v>21131942.649999999</v>
      </c>
      <c r="N25" s="40">
        <f t="shared" ref="N25:Q25" si="8">SUM(N26:N29)</f>
        <v>0</v>
      </c>
      <c r="O25" s="40">
        <f t="shared" si="8"/>
        <v>0</v>
      </c>
      <c r="P25" s="40">
        <f t="shared" si="8"/>
        <v>0</v>
      </c>
      <c r="Q25" s="39">
        <f t="shared" si="8"/>
        <v>21131942.649999999</v>
      </c>
      <c r="R25" s="41">
        <v>0</v>
      </c>
      <c r="S25" s="41">
        <v>0</v>
      </c>
      <c r="T25" s="36" t="s">
        <v>87</v>
      </c>
      <c r="U25" s="36" t="s">
        <v>87</v>
      </c>
      <c r="V25" s="42" t="s">
        <v>87</v>
      </c>
    </row>
    <row r="26" spans="1:22" ht="30" x14ac:dyDescent="0.25">
      <c r="A26" s="16">
        <v>1</v>
      </c>
      <c r="B26" s="4" t="s">
        <v>98</v>
      </c>
      <c r="C26" s="8" t="s">
        <v>83</v>
      </c>
      <c r="D26" s="28">
        <v>1960</v>
      </c>
      <c r="E26" s="17" t="s">
        <v>92</v>
      </c>
      <c r="F26" s="7" t="s">
        <v>82</v>
      </c>
      <c r="G26" s="7" t="s">
        <v>95</v>
      </c>
      <c r="H26" s="7" t="s">
        <v>95</v>
      </c>
      <c r="I26" s="7">
        <v>652.29999999999995</v>
      </c>
      <c r="J26" s="7">
        <v>628.29999999999995</v>
      </c>
      <c r="K26" s="7">
        <v>587</v>
      </c>
      <c r="L26" s="57">
        <v>38</v>
      </c>
      <c r="M26" s="9">
        <f>Q26</f>
        <v>5814916.5</v>
      </c>
      <c r="N26" s="10">
        <v>0</v>
      </c>
      <c r="O26" s="10">
        <v>0</v>
      </c>
      <c r="P26" s="10">
        <v>0</v>
      </c>
      <c r="Q26" s="11">
        <f>'Таблица 3'!C19</f>
        <v>5814916.5</v>
      </c>
      <c r="R26" s="10">
        <v>0</v>
      </c>
      <c r="S26" s="10">
        <v>0</v>
      </c>
      <c r="T26" s="12">
        <f>M26/J26</f>
        <v>9255</v>
      </c>
      <c r="U26" s="9">
        <f t="shared" ref="U26:U29" si="9">T26</f>
        <v>9255</v>
      </c>
      <c r="V26" s="14" t="s">
        <v>85</v>
      </c>
    </row>
    <row r="27" spans="1:22" ht="30" x14ac:dyDescent="0.25">
      <c r="A27" s="15">
        <v>2</v>
      </c>
      <c r="B27" s="4" t="s">
        <v>118</v>
      </c>
      <c r="C27" s="8" t="s">
        <v>83</v>
      </c>
      <c r="D27" s="28">
        <v>1963</v>
      </c>
      <c r="E27" s="17" t="s">
        <v>92</v>
      </c>
      <c r="F27" s="7" t="s">
        <v>82</v>
      </c>
      <c r="G27" s="30">
        <v>5</v>
      </c>
      <c r="H27" s="30">
        <v>2</v>
      </c>
      <c r="I27" s="7">
        <v>1560.4</v>
      </c>
      <c r="J27" s="7">
        <v>1293.2</v>
      </c>
      <c r="K27" s="7">
        <v>1293.2</v>
      </c>
      <c r="L27" s="10">
        <v>73</v>
      </c>
      <c r="M27" s="9">
        <f t="shared" ref="M27:M29" si="10">Q27</f>
        <v>7168207.5999999996</v>
      </c>
      <c r="N27" s="10">
        <v>0</v>
      </c>
      <c r="O27" s="10">
        <v>0</v>
      </c>
      <c r="P27" s="10">
        <v>0</v>
      </c>
      <c r="Q27" s="11">
        <f>'Таблица 3'!C20</f>
        <v>7168207.5999999996</v>
      </c>
      <c r="R27" s="10">
        <v>0</v>
      </c>
      <c r="S27" s="10">
        <v>0</v>
      </c>
      <c r="T27" s="12">
        <f t="shared" ref="T27:T29" si="11">M27/J27</f>
        <v>5542.9999999999991</v>
      </c>
      <c r="U27" s="9">
        <f t="shared" si="9"/>
        <v>5542.9999999999991</v>
      </c>
      <c r="V27" s="14" t="s">
        <v>85</v>
      </c>
    </row>
    <row r="28" spans="1:22" ht="30" x14ac:dyDescent="0.25">
      <c r="A28" s="15">
        <v>3</v>
      </c>
      <c r="B28" s="4" t="s">
        <v>114</v>
      </c>
      <c r="C28" s="8" t="s">
        <v>83</v>
      </c>
      <c r="D28" s="28">
        <v>1964</v>
      </c>
      <c r="E28" s="17" t="s">
        <v>92</v>
      </c>
      <c r="F28" s="7" t="s">
        <v>82</v>
      </c>
      <c r="G28" s="7" t="s">
        <v>93</v>
      </c>
      <c r="H28" s="30">
        <v>3</v>
      </c>
      <c r="I28" s="7">
        <v>2761</v>
      </c>
      <c r="J28" s="7">
        <v>2550.3000000000002</v>
      </c>
      <c r="K28" s="7">
        <v>2550.3000000000002</v>
      </c>
      <c r="L28" s="10">
        <v>111</v>
      </c>
      <c r="M28" s="9">
        <f t="shared" si="10"/>
        <v>3909686.55</v>
      </c>
      <c r="N28" s="10">
        <v>0</v>
      </c>
      <c r="O28" s="10">
        <v>0</v>
      </c>
      <c r="P28" s="10">
        <v>0</v>
      </c>
      <c r="Q28" s="11">
        <f>'Таблица 3'!C21</f>
        <v>3909686.55</v>
      </c>
      <c r="R28" s="10">
        <v>0</v>
      </c>
      <c r="S28" s="10">
        <v>0</v>
      </c>
      <c r="T28" s="12">
        <f t="shared" si="11"/>
        <v>1533.0300552876131</v>
      </c>
      <c r="U28" s="9">
        <f t="shared" si="9"/>
        <v>1533.0300552876131</v>
      </c>
      <c r="V28" s="14" t="s">
        <v>85</v>
      </c>
    </row>
    <row r="29" spans="1:22" ht="30" x14ac:dyDescent="0.25">
      <c r="A29" s="16">
        <v>4</v>
      </c>
      <c r="B29" s="51" t="s">
        <v>113</v>
      </c>
      <c r="C29" s="8" t="s">
        <v>83</v>
      </c>
      <c r="D29" s="28">
        <v>1990</v>
      </c>
      <c r="E29" s="28" t="s">
        <v>88</v>
      </c>
      <c r="F29" s="7" t="s">
        <v>82</v>
      </c>
      <c r="G29" s="30">
        <v>2</v>
      </c>
      <c r="H29" s="30">
        <v>2</v>
      </c>
      <c r="I29" s="7">
        <v>944.2</v>
      </c>
      <c r="J29" s="7">
        <v>927.6</v>
      </c>
      <c r="K29" s="7">
        <v>927.6</v>
      </c>
      <c r="L29" s="10">
        <v>38</v>
      </c>
      <c r="M29" s="9">
        <f t="shared" si="10"/>
        <v>4239132</v>
      </c>
      <c r="N29" s="10">
        <v>0</v>
      </c>
      <c r="O29" s="10">
        <v>0</v>
      </c>
      <c r="P29" s="10">
        <v>0</v>
      </c>
      <c r="Q29" s="11">
        <f>'Таблица 3'!C22</f>
        <v>4239132</v>
      </c>
      <c r="R29" s="10">
        <v>0</v>
      </c>
      <c r="S29" s="10">
        <v>0</v>
      </c>
      <c r="T29" s="12">
        <f t="shared" si="11"/>
        <v>4570</v>
      </c>
      <c r="U29" s="9">
        <f t="shared" si="9"/>
        <v>4570</v>
      </c>
      <c r="V29" s="14" t="s">
        <v>85</v>
      </c>
    </row>
    <row r="30" spans="1:22" s="6" customFormat="1" ht="37.5" customHeight="1" x14ac:dyDescent="0.3">
      <c r="A30" s="88" t="s">
        <v>80</v>
      </c>
      <c r="B30" s="89"/>
      <c r="C30" s="33"/>
      <c r="D30" s="33"/>
      <c r="E30" s="33"/>
      <c r="F30" s="33"/>
      <c r="G30" s="33"/>
      <c r="H30" s="33"/>
      <c r="I30" s="33"/>
      <c r="J30" s="31"/>
      <c r="K30" s="33"/>
      <c r="L30" s="33"/>
      <c r="M30" s="34"/>
      <c r="N30" s="33"/>
      <c r="O30" s="33"/>
      <c r="P30" s="33"/>
      <c r="Q30" s="35"/>
      <c r="R30" s="33"/>
      <c r="S30" s="33"/>
      <c r="T30" s="36" t="s">
        <v>87</v>
      </c>
      <c r="U30" s="36" t="s">
        <v>87</v>
      </c>
      <c r="V30" s="36" t="s">
        <v>87</v>
      </c>
    </row>
    <row r="31" spans="1:22" s="60" customFormat="1" ht="27" customHeight="1" x14ac:dyDescent="0.2">
      <c r="A31" s="86" t="s">
        <v>91</v>
      </c>
      <c r="B31" s="86"/>
      <c r="C31" s="43" t="s">
        <v>87</v>
      </c>
      <c r="D31" s="43" t="s">
        <v>87</v>
      </c>
      <c r="E31" s="44" t="s">
        <v>87</v>
      </c>
      <c r="F31" s="44" t="s">
        <v>87</v>
      </c>
      <c r="G31" s="44" t="s">
        <v>87</v>
      </c>
      <c r="H31" s="44" t="s">
        <v>87</v>
      </c>
      <c r="I31" s="42">
        <f>SUM(I32:I40)</f>
        <v>29058.5</v>
      </c>
      <c r="J31" s="42">
        <f t="shared" ref="J31:Q31" si="12">SUM(J32:J40)</f>
        <v>26585.100000000002</v>
      </c>
      <c r="K31" s="42">
        <f t="shared" si="12"/>
        <v>25082.2</v>
      </c>
      <c r="L31" s="42">
        <f t="shared" si="12"/>
        <v>1139</v>
      </c>
      <c r="M31" s="42">
        <f t="shared" si="12"/>
        <v>24933852.199999999</v>
      </c>
      <c r="N31" s="58">
        <f t="shared" si="12"/>
        <v>0</v>
      </c>
      <c r="O31" s="58">
        <f t="shared" si="12"/>
        <v>0</v>
      </c>
      <c r="P31" s="58">
        <f t="shared" si="12"/>
        <v>0</v>
      </c>
      <c r="Q31" s="42">
        <f t="shared" si="12"/>
        <v>24933852.199999999</v>
      </c>
      <c r="R31" s="41">
        <v>0</v>
      </c>
      <c r="S31" s="41">
        <v>0</v>
      </c>
      <c r="T31" s="36" t="s">
        <v>87</v>
      </c>
      <c r="U31" s="36" t="s">
        <v>87</v>
      </c>
      <c r="V31" s="36" t="s">
        <v>87</v>
      </c>
    </row>
    <row r="32" spans="1:22" ht="30" x14ac:dyDescent="0.25">
      <c r="A32" s="16">
        <v>1</v>
      </c>
      <c r="B32" s="4" t="s">
        <v>100</v>
      </c>
      <c r="C32" s="8" t="s">
        <v>83</v>
      </c>
      <c r="D32" s="28">
        <v>1977</v>
      </c>
      <c r="E32" s="29" t="s">
        <v>90</v>
      </c>
      <c r="F32" s="7" t="s">
        <v>82</v>
      </c>
      <c r="G32" s="7" t="s">
        <v>93</v>
      </c>
      <c r="H32" s="7" t="s">
        <v>94</v>
      </c>
      <c r="I32" s="7">
        <v>3159.1</v>
      </c>
      <c r="J32" s="7">
        <v>2780.2</v>
      </c>
      <c r="K32" s="7">
        <v>2626.4</v>
      </c>
      <c r="L32" s="57">
        <v>103</v>
      </c>
      <c r="M32" s="9">
        <f>Q32</f>
        <v>4262046.5999999996</v>
      </c>
      <c r="N32" s="10">
        <v>0</v>
      </c>
      <c r="O32" s="10">
        <v>0</v>
      </c>
      <c r="P32" s="10">
        <v>0</v>
      </c>
      <c r="Q32" s="11">
        <f>'Таблица 3'!C25</f>
        <v>4262046.5999999996</v>
      </c>
      <c r="R32" s="10">
        <v>0</v>
      </c>
      <c r="S32" s="10">
        <v>0</v>
      </c>
      <c r="T32" s="12">
        <f t="shared" ref="T32:T33" si="13">M32/J32</f>
        <v>1533</v>
      </c>
      <c r="U32" s="9">
        <f t="shared" ref="U32:U33" si="14">T32</f>
        <v>1533</v>
      </c>
      <c r="V32" s="14" t="s">
        <v>86</v>
      </c>
    </row>
    <row r="33" spans="1:22" ht="30" x14ac:dyDescent="0.25">
      <c r="A33" s="16">
        <v>2</v>
      </c>
      <c r="B33" s="4" t="s">
        <v>104</v>
      </c>
      <c r="C33" s="8" t="s">
        <v>83</v>
      </c>
      <c r="D33" s="28">
        <v>1992</v>
      </c>
      <c r="E33" s="28">
        <v>2018</v>
      </c>
      <c r="F33" s="7" t="s">
        <v>82</v>
      </c>
      <c r="G33" s="7" t="s">
        <v>93</v>
      </c>
      <c r="H33" s="7" t="s">
        <v>94</v>
      </c>
      <c r="I33" s="7">
        <v>4378.2</v>
      </c>
      <c r="J33" s="7">
        <v>3819.9</v>
      </c>
      <c r="K33" s="7">
        <v>3601.6</v>
      </c>
      <c r="L33" s="57">
        <v>146</v>
      </c>
      <c r="M33" s="9">
        <f t="shared" ref="M33:M40" si="15">Q33</f>
        <v>1298766</v>
      </c>
      <c r="N33" s="10">
        <v>0</v>
      </c>
      <c r="O33" s="10">
        <v>0</v>
      </c>
      <c r="P33" s="10">
        <v>0</v>
      </c>
      <c r="Q33" s="11">
        <f>'Таблица 3'!C26</f>
        <v>1298766</v>
      </c>
      <c r="R33" s="10">
        <v>0</v>
      </c>
      <c r="S33" s="10">
        <v>0</v>
      </c>
      <c r="T33" s="12">
        <f t="shared" si="13"/>
        <v>340</v>
      </c>
      <c r="U33" s="9">
        <f t="shared" si="14"/>
        <v>340</v>
      </c>
      <c r="V33" s="14" t="s">
        <v>86</v>
      </c>
    </row>
    <row r="34" spans="1:22" s="6" customFormat="1" ht="30" x14ac:dyDescent="0.25">
      <c r="A34" s="16">
        <v>3</v>
      </c>
      <c r="B34" s="47" t="s">
        <v>97</v>
      </c>
      <c r="C34" s="8" t="s">
        <v>83</v>
      </c>
      <c r="D34" s="28">
        <v>1968</v>
      </c>
      <c r="E34" s="28" t="s">
        <v>92</v>
      </c>
      <c r="F34" s="7" t="s">
        <v>81</v>
      </c>
      <c r="G34" s="7" t="s">
        <v>93</v>
      </c>
      <c r="H34" s="7" t="s">
        <v>94</v>
      </c>
      <c r="I34" s="7">
        <v>3338.5</v>
      </c>
      <c r="J34" s="7">
        <v>3262.9</v>
      </c>
      <c r="K34" s="7">
        <v>2752.4</v>
      </c>
      <c r="L34" s="57">
        <v>179</v>
      </c>
      <c r="M34" s="9">
        <f t="shared" si="15"/>
        <v>642791.30000000005</v>
      </c>
      <c r="N34" s="10">
        <v>0</v>
      </c>
      <c r="O34" s="10">
        <v>0</v>
      </c>
      <c r="P34" s="10">
        <v>0</v>
      </c>
      <c r="Q34" s="11">
        <f>'Таблица 3'!C27</f>
        <v>642791.30000000005</v>
      </c>
      <c r="R34" s="10">
        <v>0</v>
      </c>
      <c r="S34" s="10">
        <v>0</v>
      </c>
      <c r="T34" s="12">
        <f>M34/J34</f>
        <v>197</v>
      </c>
      <c r="U34" s="9">
        <f>T34</f>
        <v>197</v>
      </c>
      <c r="V34" s="14" t="s">
        <v>86</v>
      </c>
    </row>
    <row r="35" spans="1:22" ht="30" x14ac:dyDescent="0.25">
      <c r="A35" s="16">
        <v>4</v>
      </c>
      <c r="B35" s="4" t="s">
        <v>105</v>
      </c>
      <c r="C35" s="8" t="s">
        <v>83</v>
      </c>
      <c r="D35" s="28">
        <v>1967</v>
      </c>
      <c r="E35" s="29" t="s">
        <v>90</v>
      </c>
      <c r="F35" s="7" t="s">
        <v>82</v>
      </c>
      <c r="G35" s="7" t="s">
        <v>93</v>
      </c>
      <c r="H35" s="7" t="s">
        <v>94</v>
      </c>
      <c r="I35" s="7">
        <v>3677.3</v>
      </c>
      <c r="J35" s="7">
        <v>3377.2</v>
      </c>
      <c r="K35" s="7">
        <v>3287.4</v>
      </c>
      <c r="L35" s="57">
        <v>150</v>
      </c>
      <c r="M35" s="9">
        <f t="shared" si="15"/>
        <v>665308.39999999991</v>
      </c>
      <c r="N35" s="10">
        <v>0</v>
      </c>
      <c r="O35" s="10">
        <v>0</v>
      </c>
      <c r="P35" s="10">
        <v>0</v>
      </c>
      <c r="Q35" s="11">
        <f>'Таблица 3'!C28</f>
        <v>665308.39999999991</v>
      </c>
      <c r="R35" s="10">
        <v>0</v>
      </c>
      <c r="S35" s="10">
        <v>0</v>
      </c>
      <c r="T35" s="12">
        <f t="shared" ref="T35:T38" si="16">M35/J35</f>
        <v>196.99999999999997</v>
      </c>
      <c r="U35" s="9">
        <f t="shared" ref="U35:U38" si="17">T35</f>
        <v>196.99999999999997</v>
      </c>
      <c r="V35" s="14" t="s">
        <v>86</v>
      </c>
    </row>
    <row r="36" spans="1:22" ht="30" x14ac:dyDescent="0.25">
      <c r="A36" s="16">
        <v>5</v>
      </c>
      <c r="B36" s="4" t="s">
        <v>99</v>
      </c>
      <c r="C36" s="8" t="s">
        <v>83</v>
      </c>
      <c r="D36" s="28">
        <v>1971</v>
      </c>
      <c r="E36" s="28" t="s">
        <v>88</v>
      </c>
      <c r="F36" s="7" t="s">
        <v>82</v>
      </c>
      <c r="G36" s="7" t="s">
        <v>93</v>
      </c>
      <c r="H36" s="7" t="s">
        <v>94</v>
      </c>
      <c r="I36" s="7">
        <v>3341.4</v>
      </c>
      <c r="J36" s="7">
        <v>3149.2</v>
      </c>
      <c r="K36" s="7">
        <v>2920.7</v>
      </c>
      <c r="L36" s="57">
        <v>124</v>
      </c>
      <c r="M36" s="9">
        <f t="shared" si="15"/>
        <v>620392.39999999991</v>
      </c>
      <c r="N36" s="10">
        <v>0</v>
      </c>
      <c r="O36" s="10">
        <v>0</v>
      </c>
      <c r="P36" s="10">
        <v>0</v>
      </c>
      <c r="Q36" s="11">
        <f>'Таблица 3'!C29</f>
        <v>620392.39999999991</v>
      </c>
      <c r="R36" s="10">
        <v>0</v>
      </c>
      <c r="S36" s="10">
        <v>0</v>
      </c>
      <c r="T36" s="12">
        <f t="shared" si="16"/>
        <v>196.99999999999997</v>
      </c>
      <c r="U36" s="9">
        <f t="shared" si="17"/>
        <v>196.99999999999997</v>
      </c>
      <c r="V36" s="14" t="s">
        <v>86</v>
      </c>
    </row>
    <row r="37" spans="1:22" ht="30" x14ac:dyDescent="0.25">
      <c r="A37" s="16">
        <v>6</v>
      </c>
      <c r="B37" s="4" t="s">
        <v>101</v>
      </c>
      <c r="C37" s="8" t="s">
        <v>83</v>
      </c>
      <c r="D37" s="28">
        <v>1968</v>
      </c>
      <c r="E37" s="28" t="s">
        <v>89</v>
      </c>
      <c r="F37" s="7" t="s">
        <v>82</v>
      </c>
      <c r="G37" s="7" t="s">
        <v>93</v>
      </c>
      <c r="H37" s="7" t="s">
        <v>94</v>
      </c>
      <c r="I37" s="7">
        <v>3388.9</v>
      </c>
      <c r="J37" s="7">
        <v>3139.7</v>
      </c>
      <c r="K37" s="7">
        <v>3109.3</v>
      </c>
      <c r="L37" s="57">
        <v>141</v>
      </c>
      <c r="M37" s="9">
        <f t="shared" si="15"/>
        <v>618520.89999999991</v>
      </c>
      <c r="N37" s="10">
        <v>0</v>
      </c>
      <c r="O37" s="10">
        <v>0</v>
      </c>
      <c r="P37" s="10">
        <v>0</v>
      </c>
      <c r="Q37" s="11">
        <f>'Таблица 3'!C30</f>
        <v>618520.89999999991</v>
      </c>
      <c r="R37" s="10">
        <v>0</v>
      </c>
      <c r="S37" s="10">
        <v>0</v>
      </c>
      <c r="T37" s="12">
        <f t="shared" si="16"/>
        <v>196.99999999999997</v>
      </c>
      <c r="U37" s="9">
        <f t="shared" si="17"/>
        <v>196.99999999999997</v>
      </c>
      <c r="V37" s="14" t="s">
        <v>86</v>
      </c>
    </row>
    <row r="38" spans="1:22" ht="30" x14ac:dyDescent="0.25">
      <c r="A38" s="16">
        <v>7</v>
      </c>
      <c r="B38" s="4" t="s">
        <v>103</v>
      </c>
      <c r="C38" s="8" t="s">
        <v>83</v>
      </c>
      <c r="D38" s="28">
        <v>1970</v>
      </c>
      <c r="E38" s="17" t="s">
        <v>92</v>
      </c>
      <c r="F38" s="7" t="s">
        <v>82</v>
      </c>
      <c r="G38" s="7" t="s">
        <v>93</v>
      </c>
      <c r="H38" s="7" t="s">
        <v>94</v>
      </c>
      <c r="I38" s="7">
        <v>3373.6</v>
      </c>
      <c r="J38" s="7">
        <v>3066.2</v>
      </c>
      <c r="K38" s="7">
        <v>2940.9</v>
      </c>
      <c r="L38" s="57">
        <v>146</v>
      </c>
      <c r="M38" s="9">
        <f t="shared" si="15"/>
        <v>604041.39999999991</v>
      </c>
      <c r="N38" s="10">
        <v>0</v>
      </c>
      <c r="O38" s="10">
        <v>0</v>
      </c>
      <c r="P38" s="10">
        <v>0</v>
      </c>
      <c r="Q38" s="11">
        <f>'Таблица 3'!C31</f>
        <v>604041.39999999991</v>
      </c>
      <c r="R38" s="10">
        <v>0</v>
      </c>
      <c r="S38" s="10">
        <v>0</v>
      </c>
      <c r="T38" s="12">
        <f t="shared" si="16"/>
        <v>196.99999999999997</v>
      </c>
      <c r="U38" s="9">
        <f t="shared" si="17"/>
        <v>196.99999999999997</v>
      </c>
      <c r="V38" s="14" t="s">
        <v>86</v>
      </c>
    </row>
    <row r="39" spans="1:22" ht="30" x14ac:dyDescent="0.25">
      <c r="A39" s="16">
        <v>8</v>
      </c>
      <c r="B39" s="4" t="s">
        <v>107</v>
      </c>
      <c r="C39" s="8" t="s">
        <v>83</v>
      </c>
      <c r="D39" s="28">
        <v>1969</v>
      </c>
      <c r="E39" s="29" t="s">
        <v>90</v>
      </c>
      <c r="F39" s="7" t="s">
        <v>82</v>
      </c>
      <c r="G39" s="7" t="s">
        <v>93</v>
      </c>
      <c r="H39" s="7" t="s">
        <v>94</v>
      </c>
      <c r="I39" s="7">
        <v>3353.6</v>
      </c>
      <c r="J39" s="7">
        <v>3109.2</v>
      </c>
      <c r="K39" s="7">
        <v>2962.9</v>
      </c>
      <c r="L39" s="57">
        <v>114</v>
      </c>
      <c r="M39" s="9">
        <f t="shared" si="15"/>
        <v>8286018</v>
      </c>
      <c r="N39" s="10">
        <v>0</v>
      </c>
      <c r="O39" s="10">
        <v>0</v>
      </c>
      <c r="P39" s="10">
        <v>0</v>
      </c>
      <c r="Q39" s="11">
        <f>'Таблица 3'!C32</f>
        <v>8286018</v>
      </c>
      <c r="R39" s="10">
        <v>0</v>
      </c>
      <c r="S39" s="10">
        <v>0</v>
      </c>
      <c r="T39" s="12">
        <f t="shared" ref="T39:T40" si="18">M39/J39</f>
        <v>2665</v>
      </c>
      <c r="U39" s="9">
        <f t="shared" ref="U39:U40" si="19">T39</f>
        <v>2665</v>
      </c>
      <c r="V39" s="14" t="s">
        <v>86</v>
      </c>
    </row>
    <row r="40" spans="1:22" ht="30" x14ac:dyDescent="0.25">
      <c r="A40" s="16">
        <v>9</v>
      </c>
      <c r="B40" s="4" t="s">
        <v>115</v>
      </c>
      <c r="C40" s="8" t="s">
        <v>83</v>
      </c>
      <c r="D40" s="28">
        <v>1981</v>
      </c>
      <c r="E40" s="29" t="s">
        <v>116</v>
      </c>
      <c r="F40" s="7" t="s">
        <v>82</v>
      </c>
      <c r="G40" s="30">
        <v>2</v>
      </c>
      <c r="H40" s="30">
        <v>3</v>
      </c>
      <c r="I40" s="7">
        <v>1047.9000000000001</v>
      </c>
      <c r="J40" s="7">
        <v>880.6</v>
      </c>
      <c r="K40" s="7">
        <v>880.6</v>
      </c>
      <c r="L40" s="10">
        <v>36</v>
      </c>
      <c r="M40" s="9">
        <f t="shared" si="15"/>
        <v>7935967.2000000002</v>
      </c>
      <c r="N40" s="10">
        <v>0</v>
      </c>
      <c r="O40" s="10">
        <v>0</v>
      </c>
      <c r="P40" s="10">
        <v>0</v>
      </c>
      <c r="Q40" s="11">
        <f>'Таблица 3'!C33</f>
        <v>7935967.2000000002</v>
      </c>
      <c r="R40" s="10">
        <v>0</v>
      </c>
      <c r="S40" s="10">
        <v>0</v>
      </c>
      <c r="T40" s="12">
        <f t="shared" si="18"/>
        <v>9012</v>
      </c>
      <c r="U40" s="9">
        <f t="shared" si="19"/>
        <v>9012</v>
      </c>
      <c r="V40" s="14" t="s">
        <v>86</v>
      </c>
    </row>
  </sheetData>
  <mergeCells count="36">
    <mergeCell ref="A13:A16"/>
    <mergeCell ref="B13:B16"/>
    <mergeCell ref="C13:C16"/>
    <mergeCell ref="D13:E13"/>
    <mergeCell ref="F13:F16"/>
    <mergeCell ref="U13:U15"/>
    <mergeCell ref="V13:V16"/>
    <mergeCell ref="D14:D16"/>
    <mergeCell ref="E14:E16"/>
    <mergeCell ref="J14:J15"/>
    <mergeCell ref="K14:K15"/>
    <mergeCell ref="M14:M15"/>
    <mergeCell ref="N14:S14"/>
    <mergeCell ref="H13:H16"/>
    <mergeCell ref="I13:I15"/>
    <mergeCell ref="J13:K13"/>
    <mergeCell ref="L13:L15"/>
    <mergeCell ref="M13:S13"/>
    <mergeCell ref="T13:T15"/>
    <mergeCell ref="G13:G16"/>
    <mergeCell ref="Q1:V1"/>
    <mergeCell ref="Q2:V2"/>
    <mergeCell ref="A19:B19"/>
    <mergeCell ref="A25:B25"/>
    <mergeCell ref="A31:B31"/>
    <mergeCell ref="A18:B18"/>
    <mergeCell ref="A24:B24"/>
    <mergeCell ref="A30:B30"/>
    <mergeCell ref="A9:V9"/>
    <mergeCell ref="A10:V10"/>
    <mergeCell ref="A11:V11"/>
    <mergeCell ref="A3:V3"/>
    <mergeCell ref="A4:V4"/>
    <mergeCell ref="A5:V5"/>
    <mergeCell ref="A6:V6"/>
    <mergeCell ref="A7:V7"/>
  </mergeCells>
  <phoneticPr fontId="7" type="noConversion"/>
  <pageMargins left="0.17" right="0.17" top="0.15748031496062992" bottom="0.15748031496062992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6"/>
  <sheetViews>
    <sheetView workbookViewId="0">
      <selection activeCell="B21" sqref="B21"/>
    </sheetView>
  </sheetViews>
  <sheetFormatPr defaultRowHeight="15" x14ac:dyDescent="0.25"/>
  <cols>
    <col min="2" max="2" width="24.5703125" customWidth="1"/>
    <col min="3" max="3" width="11" customWidth="1"/>
    <col min="4" max="4" width="14" customWidth="1"/>
    <col min="13" max="13" width="15.5703125" customWidth="1"/>
    <col min="14" max="14" width="15.42578125" customWidth="1"/>
  </cols>
  <sheetData>
    <row r="2" spans="1:14" ht="15.75" x14ac:dyDescent="0.25">
      <c r="A2" s="90" t="s">
        <v>45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5.75" x14ac:dyDescent="0.25">
      <c r="A3" s="90" t="s">
        <v>46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5.75" x14ac:dyDescent="0.25">
      <c r="A4" s="90" t="s">
        <v>47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15.75" x14ac:dyDescent="0.25">
      <c r="A5" s="90" t="s">
        <v>48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ht="15.75" x14ac:dyDescent="0.25">
      <c r="A6" s="90" t="s">
        <v>124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ht="15.75" x14ac:dyDescent="0.25">
      <c r="A7" s="90" t="s">
        <v>125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1:14" ht="15.75" thickBot="1" x14ac:dyDescent="0.3"/>
    <row r="9" spans="1:14" ht="156.75" customHeight="1" thickBot="1" x14ac:dyDescent="0.3">
      <c r="A9" s="92" t="s">
        <v>35</v>
      </c>
      <c r="B9" s="92" t="s">
        <v>36</v>
      </c>
      <c r="C9" s="92" t="s">
        <v>15</v>
      </c>
      <c r="D9" s="92" t="s">
        <v>37</v>
      </c>
      <c r="E9" s="102" t="s">
        <v>38</v>
      </c>
      <c r="F9" s="103"/>
      <c r="G9" s="103"/>
      <c r="H9" s="103"/>
      <c r="I9" s="104"/>
      <c r="J9" s="102" t="s">
        <v>18</v>
      </c>
      <c r="K9" s="103"/>
      <c r="L9" s="103"/>
      <c r="M9" s="103"/>
      <c r="N9" s="104"/>
    </row>
    <row r="10" spans="1:14" ht="32.25" thickBot="1" x14ac:dyDescent="0.3">
      <c r="A10" s="93"/>
      <c r="B10" s="93"/>
      <c r="C10" s="94"/>
      <c r="D10" s="94"/>
      <c r="E10" s="2" t="s">
        <v>39</v>
      </c>
      <c r="F10" s="2" t="s">
        <v>40</v>
      </c>
      <c r="G10" s="2" t="s">
        <v>41</v>
      </c>
      <c r="H10" s="2" t="s">
        <v>42</v>
      </c>
      <c r="I10" s="2" t="s">
        <v>43</v>
      </c>
      <c r="J10" s="2" t="s">
        <v>39</v>
      </c>
      <c r="K10" s="2" t="s">
        <v>40</v>
      </c>
      <c r="L10" s="2" t="s">
        <v>41</v>
      </c>
      <c r="M10" s="2" t="s">
        <v>42</v>
      </c>
      <c r="N10" s="2" t="s">
        <v>43</v>
      </c>
    </row>
    <row r="11" spans="1:14" ht="16.5" thickBot="1" x14ac:dyDescent="0.3">
      <c r="A11" s="94"/>
      <c r="B11" s="94"/>
      <c r="C11" s="2" t="s">
        <v>44</v>
      </c>
      <c r="D11" s="2" t="s">
        <v>30</v>
      </c>
      <c r="E11" s="2" t="s">
        <v>8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</row>
    <row r="12" spans="1:14" ht="16.5" thickBot="1" x14ac:dyDescent="0.3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</row>
    <row r="13" spans="1:14" ht="49.5" customHeight="1" thickBot="1" x14ac:dyDescent="0.3">
      <c r="A13" s="3"/>
      <c r="B13" s="2" t="s">
        <v>127</v>
      </c>
      <c r="C13" s="72">
        <f>SUM(C14:C16)</f>
        <v>48324.5</v>
      </c>
      <c r="D13" s="72">
        <f>SUM(D14:D16)</f>
        <v>1948</v>
      </c>
      <c r="E13" s="3">
        <f>SUM(E14:E16)</f>
        <v>0</v>
      </c>
      <c r="F13" s="3">
        <f t="shared" ref="F13:H13" si="0">SUM(F14:F16)</f>
        <v>0</v>
      </c>
      <c r="G13" s="3">
        <f t="shared" si="0"/>
        <v>0</v>
      </c>
      <c r="H13" s="3">
        <f t="shared" si="0"/>
        <v>17</v>
      </c>
      <c r="I13" s="3">
        <f>SUM(E13:H13)</f>
        <v>17</v>
      </c>
      <c r="J13" s="3">
        <f>SUM(J14:J16)</f>
        <v>0</v>
      </c>
      <c r="K13" s="3">
        <f t="shared" ref="K13:M13" si="1">SUM(K14:K16)</f>
        <v>0</v>
      </c>
      <c r="L13" s="3">
        <f t="shared" si="1"/>
        <v>0</v>
      </c>
      <c r="M13" s="72">
        <f t="shared" si="1"/>
        <v>106494755.95</v>
      </c>
      <c r="N13" s="72">
        <f>SUM(J13:M13)</f>
        <v>106494755.95</v>
      </c>
    </row>
    <row r="14" spans="1:14" ht="16.5" thickBot="1" x14ac:dyDescent="0.3">
      <c r="A14" s="2">
        <v>1</v>
      </c>
      <c r="B14" s="2" t="s">
        <v>66</v>
      </c>
      <c r="C14" s="72">
        <f>'Таблица 1'!I19</f>
        <v>13348.1</v>
      </c>
      <c r="D14" s="72">
        <f>'Таблица 1'!L19</f>
        <v>549</v>
      </c>
      <c r="E14" s="3">
        <v>0</v>
      </c>
      <c r="F14" s="3">
        <v>0</v>
      </c>
      <c r="G14" s="3">
        <v>0</v>
      </c>
      <c r="H14" s="3">
        <v>4</v>
      </c>
      <c r="I14" s="3">
        <f t="shared" ref="I14:I16" si="2">SUM(E14:H14)</f>
        <v>4</v>
      </c>
      <c r="J14" s="3">
        <v>0</v>
      </c>
      <c r="K14" s="3">
        <v>0</v>
      </c>
      <c r="L14" s="3">
        <v>0</v>
      </c>
      <c r="M14" s="72">
        <f>'Таблица 3'!C12</f>
        <v>60428961.100000001</v>
      </c>
      <c r="N14" s="72">
        <f t="shared" ref="N14:N16" si="3">SUM(J14:M14)</f>
        <v>60428961.100000001</v>
      </c>
    </row>
    <row r="15" spans="1:14" ht="16.5" thickBot="1" x14ac:dyDescent="0.3">
      <c r="A15" s="2">
        <v>2</v>
      </c>
      <c r="B15" s="2" t="s">
        <v>67</v>
      </c>
      <c r="C15" s="72">
        <f>'Таблица 1'!I25</f>
        <v>5917.9</v>
      </c>
      <c r="D15" s="72">
        <f>'Таблица 1'!L25</f>
        <v>260</v>
      </c>
      <c r="E15" s="3">
        <v>0</v>
      </c>
      <c r="F15" s="3">
        <v>0</v>
      </c>
      <c r="G15" s="3">
        <v>0</v>
      </c>
      <c r="H15" s="3">
        <v>4</v>
      </c>
      <c r="I15" s="3">
        <f t="shared" si="2"/>
        <v>4</v>
      </c>
      <c r="J15" s="3">
        <v>0</v>
      </c>
      <c r="K15" s="3">
        <v>0</v>
      </c>
      <c r="L15" s="3">
        <v>0</v>
      </c>
      <c r="M15" s="72">
        <f>'Таблица 3'!C18</f>
        <v>21131942.649999999</v>
      </c>
      <c r="N15" s="72">
        <f t="shared" si="3"/>
        <v>21131942.649999999</v>
      </c>
    </row>
    <row r="16" spans="1:14" ht="16.5" thickBot="1" x14ac:dyDescent="0.3">
      <c r="A16" s="2">
        <v>3</v>
      </c>
      <c r="B16" s="2" t="s">
        <v>80</v>
      </c>
      <c r="C16" s="72">
        <f>'Таблица 1'!I31</f>
        <v>29058.5</v>
      </c>
      <c r="D16" s="72">
        <f>'Таблица 1'!L31</f>
        <v>1139</v>
      </c>
      <c r="E16" s="3">
        <v>0</v>
      </c>
      <c r="F16" s="3">
        <v>0</v>
      </c>
      <c r="G16" s="3">
        <v>0</v>
      </c>
      <c r="H16" s="3">
        <v>9</v>
      </c>
      <c r="I16" s="3">
        <f t="shared" si="2"/>
        <v>9</v>
      </c>
      <c r="J16" s="3">
        <v>0</v>
      </c>
      <c r="K16" s="3">
        <v>0</v>
      </c>
      <c r="L16" s="3">
        <v>0</v>
      </c>
      <c r="M16" s="72">
        <f>'Таблица 3'!C24</f>
        <v>24933852.199999999</v>
      </c>
      <c r="N16" s="72">
        <f t="shared" si="3"/>
        <v>24933852.199999999</v>
      </c>
    </row>
  </sheetData>
  <mergeCells count="12">
    <mergeCell ref="J9:N9"/>
    <mergeCell ref="A9:A11"/>
    <mergeCell ref="B9:B11"/>
    <mergeCell ref="C9:C10"/>
    <mergeCell ref="D9:D10"/>
    <mergeCell ref="E9:I9"/>
    <mergeCell ref="A7:N7"/>
    <mergeCell ref="A2:N2"/>
    <mergeCell ref="A3:N3"/>
    <mergeCell ref="A4:N4"/>
    <mergeCell ref="A5:N5"/>
    <mergeCell ref="A6:N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70" zoomScaleNormal="70" workbookViewId="0">
      <selection activeCell="A45" sqref="A45:H45"/>
    </sheetView>
  </sheetViews>
  <sheetFormatPr defaultRowHeight="12.75" x14ac:dyDescent="0.2"/>
  <cols>
    <col min="1" max="1" width="9.28515625" style="19" bestFit="1" customWidth="1"/>
    <col min="2" max="2" width="41.7109375" style="19" customWidth="1"/>
    <col min="3" max="3" width="15.42578125" style="19" customWidth="1"/>
    <col min="4" max="4" width="18.5703125" style="19" customWidth="1"/>
    <col min="5" max="5" width="16.7109375" style="19" customWidth="1"/>
    <col min="6" max="6" width="16.85546875" style="19" customWidth="1"/>
    <col min="7" max="7" width="16.7109375" style="19" customWidth="1"/>
    <col min="8" max="8" width="17" style="19" customWidth="1"/>
    <col min="9" max="9" width="15.5703125" style="19" customWidth="1"/>
    <col min="10" max="10" width="12.85546875" style="19" bestFit="1" customWidth="1"/>
    <col min="11" max="11" width="13.28515625" style="19" customWidth="1"/>
    <col min="12" max="12" width="14" style="19" customWidth="1"/>
    <col min="13" max="13" width="19.28515625" style="19" customWidth="1"/>
    <col min="14" max="14" width="12.5703125" style="19" customWidth="1"/>
    <col min="15" max="15" width="14.28515625" style="19" customWidth="1"/>
    <col min="16" max="16" width="18" style="19" customWidth="1"/>
    <col min="17" max="17" width="19.42578125" style="19" customWidth="1"/>
    <col min="18" max="18" width="14.42578125" style="19" customWidth="1"/>
    <col min="19" max="19" width="16.42578125" style="19" customWidth="1"/>
    <col min="20" max="20" width="12.7109375" style="19" customWidth="1"/>
    <col min="21" max="16384" width="9.140625" style="19"/>
  </cols>
  <sheetData>
    <row r="3" spans="1:20" ht="15.75" customHeight="1" x14ac:dyDescent="0.2">
      <c r="A3" s="112" t="s">
        <v>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0" ht="15.75" customHeight="1" x14ac:dyDescent="0.2">
      <c r="A4" s="112" t="s">
        <v>124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1:20" ht="13.5" thickBot="1" x14ac:dyDescent="0.25">
      <c r="A5" s="112" t="s">
        <v>126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0" s="22" customFormat="1" ht="47.25" customHeight="1" thickBot="1" x14ac:dyDescent="0.3">
      <c r="A6" s="123" t="s">
        <v>35</v>
      </c>
      <c r="B6" s="123" t="s">
        <v>0</v>
      </c>
      <c r="C6" s="108" t="s">
        <v>1</v>
      </c>
      <c r="D6" s="127" t="s">
        <v>52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9"/>
      <c r="P6" s="116" t="s">
        <v>2</v>
      </c>
      <c r="Q6" s="117"/>
      <c r="R6" s="117"/>
      <c r="S6" s="118"/>
      <c r="T6" s="113" t="s">
        <v>53</v>
      </c>
    </row>
    <row r="7" spans="1:20" s="22" customFormat="1" ht="166.5" customHeight="1" thickBot="1" x14ac:dyDescent="0.3">
      <c r="A7" s="124"/>
      <c r="B7" s="124"/>
      <c r="C7" s="126"/>
      <c r="D7" s="108" t="s">
        <v>3</v>
      </c>
      <c r="E7" s="116" t="s">
        <v>4</v>
      </c>
      <c r="F7" s="117"/>
      <c r="G7" s="117"/>
      <c r="H7" s="117"/>
      <c r="I7" s="118"/>
      <c r="J7" s="119" t="s">
        <v>54</v>
      </c>
      <c r="K7" s="120"/>
      <c r="L7" s="108" t="s">
        <v>55</v>
      </c>
      <c r="M7" s="108" t="s">
        <v>56</v>
      </c>
      <c r="N7" s="108" t="s">
        <v>57</v>
      </c>
      <c r="O7" s="108" t="s">
        <v>58</v>
      </c>
      <c r="P7" s="108" t="s">
        <v>59</v>
      </c>
      <c r="Q7" s="108" t="s">
        <v>60</v>
      </c>
      <c r="R7" s="108" t="s">
        <v>61</v>
      </c>
      <c r="S7" s="108" t="s">
        <v>62</v>
      </c>
      <c r="T7" s="114"/>
    </row>
    <row r="8" spans="1:20" s="22" customFormat="1" ht="105" customHeight="1" thickBot="1" x14ac:dyDescent="0.3">
      <c r="A8" s="124"/>
      <c r="B8" s="124"/>
      <c r="C8" s="109"/>
      <c r="D8" s="109"/>
      <c r="E8" s="23" t="s">
        <v>5</v>
      </c>
      <c r="F8" s="23" t="s">
        <v>6</v>
      </c>
      <c r="G8" s="23" t="s">
        <v>63</v>
      </c>
      <c r="H8" s="23" t="s">
        <v>64</v>
      </c>
      <c r="I8" s="23" t="s">
        <v>65</v>
      </c>
      <c r="J8" s="121"/>
      <c r="K8" s="122"/>
      <c r="L8" s="109"/>
      <c r="M8" s="109"/>
      <c r="N8" s="109"/>
      <c r="O8" s="109"/>
      <c r="P8" s="109"/>
      <c r="Q8" s="109"/>
      <c r="R8" s="109"/>
      <c r="S8" s="109"/>
      <c r="T8" s="115"/>
    </row>
    <row r="9" spans="1:20" s="22" customFormat="1" ht="41.25" customHeight="1" thickBot="1" x14ac:dyDescent="0.3">
      <c r="A9" s="125"/>
      <c r="B9" s="125"/>
      <c r="C9" s="23" t="s">
        <v>7</v>
      </c>
      <c r="D9" s="23" t="s">
        <v>7</v>
      </c>
      <c r="E9" s="23" t="s">
        <v>7</v>
      </c>
      <c r="F9" s="23" t="s">
        <v>7</v>
      </c>
      <c r="G9" s="23" t="s">
        <v>7</v>
      </c>
      <c r="H9" s="23" t="s">
        <v>7</v>
      </c>
      <c r="I9" s="23" t="s">
        <v>7</v>
      </c>
      <c r="J9" s="23" t="s">
        <v>8</v>
      </c>
      <c r="K9" s="23" t="s">
        <v>7</v>
      </c>
      <c r="L9" s="23" t="s">
        <v>7</v>
      </c>
      <c r="M9" s="23" t="s">
        <v>7</v>
      </c>
      <c r="N9" s="23" t="s">
        <v>7</v>
      </c>
      <c r="O9" s="23" t="s">
        <v>7</v>
      </c>
      <c r="P9" s="23" t="s">
        <v>7</v>
      </c>
      <c r="Q9" s="23" t="s">
        <v>7</v>
      </c>
      <c r="R9" s="23" t="s">
        <v>7</v>
      </c>
      <c r="S9" s="23" t="s">
        <v>7</v>
      </c>
      <c r="T9" s="23" t="s">
        <v>7</v>
      </c>
    </row>
    <row r="10" spans="1:20" ht="20.100000000000001" customHeigh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24">
        <v>20</v>
      </c>
    </row>
    <row r="11" spans="1:20" s="25" customFormat="1" ht="20.100000000000001" customHeight="1" x14ac:dyDescent="0.3">
      <c r="A11" s="56"/>
      <c r="B11" s="54" t="s">
        <v>66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0" s="25" customFormat="1" ht="20.100000000000001" customHeight="1" x14ac:dyDescent="0.2">
      <c r="A12" s="110" t="s">
        <v>91</v>
      </c>
      <c r="B12" s="110"/>
      <c r="C12" s="48">
        <f>SUM(C13:C16)</f>
        <v>60428961.100000001</v>
      </c>
      <c r="D12" s="59">
        <f t="shared" ref="D12:T12" si="0">SUM(D13:D16)</f>
        <v>1825211.4999999998</v>
      </c>
      <c r="E12" s="48">
        <f t="shared" si="0"/>
        <v>0</v>
      </c>
      <c r="F12" s="59">
        <f t="shared" si="0"/>
        <v>1825211.4999999998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  <c r="K12" s="48">
        <f t="shared" si="0"/>
        <v>0</v>
      </c>
      <c r="L12" s="48">
        <f t="shared" si="0"/>
        <v>45314822.899999999</v>
      </c>
      <c r="M12" s="48">
        <f t="shared" si="0"/>
        <v>0</v>
      </c>
      <c r="N12" s="48">
        <f t="shared" si="0"/>
        <v>8881267.5</v>
      </c>
      <c r="O12" s="48">
        <f t="shared" si="0"/>
        <v>0</v>
      </c>
      <c r="P12" s="48">
        <f t="shared" si="0"/>
        <v>4407659.2</v>
      </c>
      <c r="Q12" s="48">
        <f t="shared" si="0"/>
        <v>0</v>
      </c>
      <c r="R12" s="48">
        <f t="shared" si="0"/>
        <v>0</v>
      </c>
      <c r="S12" s="48">
        <f t="shared" si="0"/>
        <v>0</v>
      </c>
      <c r="T12" s="48">
        <f t="shared" si="0"/>
        <v>0</v>
      </c>
    </row>
    <row r="13" spans="1:20" s="53" customFormat="1" ht="30.75" customHeight="1" x14ac:dyDescent="0.2">
      <c r="A13" s="49">
        <v>1</v>
      </c>
      <c r="B13" s="4" t="s">
        <v>110</v>
      </c>
      <c r="C13" s="73">
        <f t="shared" ref="C13" si="1">D13+K13+L13+M13+N13+O13+P13+Q13+R13+S13+T13</f>
        <v>10180033.5</v>
      </c>
      <c r="D13" s="78">
        <f t="shared" ref="D13" si="2">E13+F13+G13+H13+I13</f>
        <v>0</v>
      </c>
      <c r="E13" s="78">
        <v>0</v>
      </c>
      <c r="F13" s="78">
        <v>0</v>
      </c>
      <c r="G13" s="73">
        <v>0</v>
      </c>
      <c r="H13" s="78">
        <v>0</v>
      </c>
      <c r="I13" s="73">
        <v>0</v>
      </c>
      <c r="J13" s="73">
        <v>0</v>
      </c>
      <c r="K13" s="78">
        <v>0</v>
      </c>
      <c r="L13" s="78">
        <v>0</v>
      </c>
      <c r="M13" s="73">
        <v>0</v>
      </c>
      <c r="N13" s="73">
        <v>8881267.5</v>
      </c>
      <c r="O13" s="73">
        <v>0</v>
      </c>
      <c r="P13" s="78">
        <v>1298766</v>
      </c>
      <c r="Q13" s="73">
        <v>0</v>
      </c>
      <c r="R13" s="73">
        <v>0</v>
      </c>
      <c r="S13" s="73">
        <v>0</v>
      </c>
      <c r="T13" s="73">
        <v>0</v>
      </c>
    </row>
    <row r="14" spans="1:20" ht="19.5" customHeight="1" x14ac:dyDescent="0.2">
      <c r="A14" s="5">
        <v>2</v>
      </c>
      <c r="B14" s="47" t="s">
        <v>109</v>
      </c>
      <c r="C14" s="73">
        <f>D14+K14+L14+M14+N14+O14+P14+Q14+R14+S14+T14</f>
        <v>18086254.699999999</v>
      </c>
      <c r="D14" s="78">
        <f t="shared" ref="D14" si="3">E14+F14+G14+H14+I14</f>
        <v>0</v>
      </c>
      <c r="E14" s="78">
        <v>0</v>
      </c>
      <c r="F14" s="73">
        <v>0</v>
      </c>
      <c r="G14" s="73">
        <v>0</v>
      </c>
      <c r="H14" s="78">
        <v>0</v>
      </c>
      <c r="I14" s="73">
        <v>0</v>
      </c>
      <c r="J14" s="73">
        <v>0</v>
      </c>
      <c r="K14" s="78">
        <v>0</v>
      </c>
      <c r="L14" s="78">
        <v>16976868.699999999</v>
      </c>
      <c r="M14" s="73">
        <v>0</v>
      </c>
      <c r="N14" s="73">
        <v>0</v>
      </c>
      <c r="O14" s="78">
        <v>0</v>
      </c>
      <c r="P14" s="78">
        <v>1109386</v>
      </c>
      <c r="Q14" s="73">
        <v>0</v>
      </c>
      <c r="R14" s="73">
        <v>0</v>
      </c>
      <c r="S14" s="73">
        <v>0</v>
      </c>
      <c r="T14" s="73">
        <v>0</v>
      </c>
    </row>
    <row r="15" spans="1:20" ht="33" customHeight="1" x14ac:dyDescent="0.2">
      <c r="A15" s="5">
        <v>3</v>
      </c>
      <c r="B15" s="4" t="s">
        <v>128</v>
      </c>
      <c r="C15" s="73">
        <f t="shared" ref="C15" si="4">D15+K15+L15+M15+N15+O15+P15+Q15+R15+S15+T15</f>
        <v>8005170.2999999998</v>
      </c>
      <c r="D15" s="78">
        <f>E15+F15+G15+H15+I15</f>
        <v>1825211.4999999998</v>
      </c>
      <c r="E15" s="78">
        <v>0</v>
      </c>
      <c r="F15" s="78">
        <v>1825211.4999999998</v>
      </c>
      <c r="G15" s="73">
        <v>0</v>
      </c>
      <c r="H15" s="78">
        <v>0</v>
      </c>
      <c r="I15" s="73">
        <v>0</v>
      </c>
      <c r="J15" s="73">
        <v>0</v>
      </c>
      <c r="K15" s="78">
        <v>0</v>
      </c>
      <c r="L15" s="78">
        <v>5662239.5999999996</v>
      </c>
      <c r="M15" s="73">
        <v>0</v>
      </c>
      <c r="N15" s="73">
        <v>0</v>
      </c>
      <c r="O15" s="73">
        <v>0</v>
      </c>
      <c r="P15" s="78">
        <v>517719.2</v>
      </c>
      <c r="Q15" s="73">
        <v>0</v>
      </c>
      <c r="R15" s="73">
        <v>0</v>
      </c>
      <c r="S15" s="73">
        <v>0</v>
      </c>
      <c r="T15" s="73">
        <v>0</v>
      </c>
    </row>
    <row r="16" spans="1:20" ht="20.100000000000001" customHeight="1" x14ac:dyDescent="0.2">
      <c r="A16" s="5">
        <v>4</v>
      </c>
      <c r="B16" s="4" t="s">
        <v>108</v>
      </c>
      <c r="C16" s="73">
        <f>D16+K16+L16+M16+N16+O16+P16+Q16+R16+S16+T16</f>
        <v>24157502.600000001</v>
      </c>
      <c r="D16" s="78">
        <f>E16+F16+G16+H16+I16</f>
        <v>0</v>
      </c>
      <c r="E16" s="78">
        <v>0</v>
      </c>
      <c r="F16" s="78">
        <v>0</v>
      </c>
      <c r="G16" s="73">
        <v>0</v>
      </c>
      <c r="H16" s="78">
        <v>0</v>
      </c>
      <c r="I16" s="73">
        <v>0</v>
      </c>
      <c r="J16" s="73">
        <v>0</v>
      </c>
      <c r="K16" s="73">
        <v>0</v>
      </c>
      <c r="L16" s="73">
        <v>22675714.600000001</v>
      </c>
      <c r="M16" s="73">
        <v>0</v>
      </c>
      <c r="N16" s="73">
        <v>0</v>
      </c>
      <c r="O16" s="73">
        <v>0</v>
      </c>
      <c r="P16" s="78">
        <v>1481788</v>
      </c>
      <c r="Q16" s="73">
        <v>0</v>
      </c>
      <c r="R16" s="73">
        <v>0</v>
      </c>
      <c r="S16" s="73">
        <v>0</v>
      </c>
      <c r="T16" s="73">
        <v>0</v>
      </c>
    </row>
    <row r="17" spans="1:20" s="82" customFormat="1" ht="20.100000000000001" customHeight="1" x14ac:dyDescent="0.3">
      <c r="A17" s="20"/>
      <c r="B17" s="21" t="s">
        <v>67</v>
      </c>
      <c r="C17" s="79"/>
      <c r="D17" s="80"/>
      <c r="E17" s="80"/>
      <c r="F17" s="81"/>
      <c r="G17" s="81"/>
      <c r="H17" s="80"/>
      <c r="I17" s="80"/>
      <c r="J17" s="81"/>
      <c r="K17" s="81"/>
      <c r="L17" s="81"/>
      <c r="M17" s="81"/>
      <c r="N17" s="81"/>
      <c r="O17" s="81"/>
      <c r="P17" s="81"/>
      <c r="Q17" s="81"/>
      <c r="R17" s="81"/>
      <c r="S17" s="80"/>
      <c r="T17" s="81"/>
    </row>
    <row r="18" spans="1:20" s="25" customFormat="1" ht="20.100000000000001" customHeight="1" x14ac:dyDescent="0.2">
      <c r="A18" s="110" t="s">
        <v>91</v>
      </c>
      <c r="B18" s="110"/>
      <c r="C18" s="48">
        <f>SUM(C19:C22)</f>
        <v>21131942.649999999</v>
      </c>
      <c r="D18" s="48">
        <f t="shared" ref="D18:T18" si="5">SUM(D19:D21)</f>
        <v>3909686.55</v>
      </c>
      <c r="E18" s="48">
        <f t="shared" si="5"/>
        <v>3909686.55</v>
      </c>
      <c r="F18" s="48">
        <f t="shared" si="5"/>
        <v>0</v>
      </c>
      <c r="G18" s="48">
        <f t="shared" si="5"/>
        <v>0</v>
      </c>
      <c r="H18" s="48">
        <f t="shared" si="5"/>
        <v>0</v>
      </c>
      <c r="I18" s="48">
        <f t="shared" si="5"/>
        <v>0</v>
      </c>
      <c r="J18" s="48">
        <f t="shared" si="5"/>
        <v>0</v>
      </c>
      <c r="K18" s="48">
        <f t="shared" si="5"/>
        <v>0</v>
      </c>
      <c r="L18" s="48">
        <f t="shared" si="5"/>
        <v>6728519.5999999996</v>
      </c>
      <c r="M18" s="48">
        <f t="shared" si="5"/>
        <v>0</v>
      </c>
      <c r="N18" s="48">
        <f t="shared" si="5"/>
        <v>5556056.9000000004</v>
      </c>
      <c r="O18" s="48">
        <f t="shared" si="5"/>
        <v>0</v>
      </c>
      <c r="P18" s="48">
        <f t="shared" si="5"/>
        <v>698547.6</v>
      </c>
      <c r="Q18" s="48">
        <f t="shared" si="5"/>
        <v>0</v>
      </c>
      <c r="R18" s="48">
        <f t="shared" si="5"/>
        <v>0</v>
      </c>
      <c r="S18" s="48">
        <f t="shared" si="5"/>
        <v>0</v>
      </c>
      <c r="T18" s="48">
        <f t="shared" si="5"/>
        <v>0</v>
      </c>
    </row>
    <row r="19" spans="1:20" ht="29.25" customHeight="1" x14ac:dyDescent="0.2">
      <c r="A19" s="5">
        <v>1</v>
      </c>
      <c r="B19" s="4" t="s">
        <v>129</v>
      </c>
      <c r="C19" s="73">
        <f>D19+K19+L19+M19+N19+O19+P19+Q19+R19+S19+T19</f>
        <v>5814916.5</v>
      </c>
      <c r="D19" s="78">
        <f>E19+F19+G19+H19+I19</f>
        <v>0</v>
      </c>
      <c r="E19" s="78">
        <v>0</v>
      </c>
      <c r="F19" s="78">
        <v>0</v>
      </c>
      <c r="G19" s="73">
        <v>0</v>
      </c>
      <c r="H19" s="78">
        <v>0</v>
      </c>
      <c r="I19" s="73">
        <v>0</v>
      </c>
      <c r="J19" s="73">
        <v>0</v>
      </c>
      <c r="K19" s="78">
        <v>0</v>
      </c>
      <c r="L19" s="78">
        <v>0</v>
      </c>
      <c r="M19" s="73">
        <v>0</v>
      </c>
      <c r="N19" s="73">
        <v>5556056.9000000004</v>
      </c>
      <c r="O19" s="73">
        <v>0</v>
      </c>
      <c r="P19" s="78">
        <v>258859.6</v>
      </c>
      <c r="Q19" s="73">
        <v>0</v>
      </c>
      <c r="R19" s="73">
        <v>0</v>
      </c>
      <c r="S19" s="73">
        <v>0</v>
      </c>
      <c r="T19" s="73">
        <v>0</v>
      </c>
    </row>
    <row r="20" spans="1:20" ht="20.100000000000001" customHeight="1" x14ac:dyDescent="0.2">
      <c r="A20" s="5">
        <v>2</v>
      </c>
      <c r="B20" s="4" t="s">
        <v>117</v>
      </c>
      <c r="C20" s="73">
        <f>D20+K20+L20+M20+N20+O20+P20+Q20+R20+S20+T20</f>
        <v>7168207.5999999996</v>
      </c>
      <c r="D20" s="78">
        <f t="shared" ref="D20" si="6">E20+F20+G20+H20+I20</f>
        <v>0</v>
      </c>
      <c r="E20" s="78">
        <v>0</v>
      </c>
      <c r="F20" s="78">
        <v>0</v>
      </c>
      <c r="G20" s="73">
        <v>0</v>
      </c>
      <c r="H20" s="78">
        <v>0</v>
      </c>
      <c r="I20" s="73">
        <v>0</v>
      </c>
      <c r="J20" s="73">
        <v>0</v>
      </c>
      <c r="K20" s="73">
        <v>0</v>
      </c>
      <c r="L20" s="78">
        <v>6728519.5999999996</v>
      </c>
      <c r="M20" s="73">
        <v>0</v>
      </c>
      <c r="N20" s="73">
        <v>0</v>
      </c>
      <c r="O20" s="73">
        <v>0</v>
      </c>
      <c r="P20" s="78">
        <v>439688</v>
      </c>
      <c r="Q20" s="73">
        <v>0</v>
      </c>
      <c r="R20" s="73">
        <v>0</v>
      </c>
      <c r="S20" s="73">
        <v>0</v>
      </c>
      <c r="T20" s="73">
        <v>0</v>
      </c>
    </row>
    <row r="21" spans="1:20" ht="20.100000000000001" customHeight="1" x14ac:dyDescent="0.2">
      <c r="A21" s="5">
        <v>3</v>
      </c>
      <c r="B21" s="4" t="s">
        <v>114</v>
      </c>
      <c r="C21" s="73">
        <f t="shared" ref="C21" si="7">D21+K21+L21+M21+N21+O21+P21+Q21+R21+S21+T21</f>
        <v>3909686.55</v>
      </c>
      <c r="D21" s="78">
        <f>E21+F21+G21+H21+I21</f>
        <v>3909686.55</v>
      </c>
      <c r="E21" s="78">
        <v>3909686.55</v>
      </c>
      <c r="F21" s="78">
        <v>0</v>
      </c>
      <c r="G21" s="73">
        <v>0</v>
      </c>
      <c r="H21" s="78">
        <v>0</v>
      </c>
      <c r="I21" s="73">
        <v>0</v>
      </c>
      <c r="J21" s="73">
        <v>0</v>
      </c>
      <c r="K21" s="73">
        <v>0</v>
      </c>
      <c r="L21" s="78">
        <v>0</v>
      </c>
      <c r="M21" s="73">
        <v>0</v>
      </c>
      <c r="N21" s="73">
        <v>0</v>
      </c>
      <c r="O21" s="73">
        <v>0</v>
      </c>
      <c r="P21" s="78">
        <v>0</v>
      </c>
      <c r="Q21" s="73">
        <v>0</v>
      </c>
      <c r="R21" s="73">
        <v>0</v>
      </c>
      <c r="S21" s="73">
        <v>0</v>
      </c>
      <c r="T21" s="73">
        <v>0</v>
      </c>
    </row>
    <row r="22" spans="1:20" ht="20.100000000000001" customHeight="1" x14ac:dyDescent="0.2">
      <c r="A22" s="5">
        <v>4</v>
      </c>
      <c r="B22" s="51" t="s">
        <v>113</v>
      </c>
      <c r="C22" s="73">
        <f>D22+K22+L22+M22+N22+O22+P22+Q22+R22+S22+T22</f>
        <v>4239132</v>
      </c>
      <c r="D22" s="74">
        <f>E22+F22+G22+H22+I22</f>
        <v>4239132</v>
      </c>
      <c r="E22" s="74">
        <v>0</v>
      </c>
      <c r="F22" s="74">
        <v>2694678</v>
      </c>
      <c r="G22" s="75">
        <v>0</v>
      </c>
      <c r="H22" s="74">
        <v>475858.8</v>
      </c>
      <c r="I22" s="75">
        <v>1068595.2</v>
      </c>
      <c r="J22" s="75">
        <v>0</v>
      </c>
      <c r="K22" s="74">
        <v>0</v>
      </c>
      <c r="L22" s="75">
        <v>0</v>
      </c>
      <c r="M22" s="75">
        <v>0</v>
      </c>
      <c r="N22" s="75">
        <v>0</v>
      </c>
      <c r="O22" s="75">
        <v>0</v>
      </c>
      <c r="P22" s="74">
        <v>0</v>
      </c>
      <c r="Q22" s="75">
        <v>0</v>
      </c>
      <c r="R22" s="75">
        <v>0</v>
      </c>
      <c r="S22" s="75">
        <v>0</v>
      </c>
      <c r="T22" s="75">
        <v>0</v>
      </c>
    </row>
    <row r="23" spans="1:20" s="82" customFormat="1" ht="20.100000000000001" customHeight="1" x14ac:dyDescent="0.3">
      <c r="A23" s="20"/>
      <c r="B23" s="21" t="s">
        <v>80</v>
      </c>
      <c r="C23" s="79"/>
      <c r="D23" s="80"/>
      <c r="E23" s="80"/>
      <c r="F23" s="81"/>
      <c r="G23" s="81"/>
      <c r="H23" s="80"/>
      <c r="I23" s="80"/>
      <c r="J23" s="81"/>
      <c r="K23" s="81"/>
      <c r="L23" s="81"/>
      <c r="M23" s="81"/>
      <c r="N23" s="81"/>
      <c r="O23" s="81"/>
      <c r="P23" s="81"/>
      <c r="Q23" s="81"/>
      <c r="R23" s="81"/>
      <c r="S23" s="80"/>
      <c r="T23" s="81"/>
    </row>
    <row r="24" spans="1:20" s="25" customFormat="1" ht="20.100000000000001" customHeight="1" x14ac:dyDescent="0.2">
      <c r="A24" s="110" t="s">
        <v>91</v>
      </c>
      <c r="B24" s="110"/>
      <c r="C24" s="48">
        <f t="shared" ref="C24:T24" si="8">SUM(C25:C34)</f>
        <v>24933852.199999999</v>
      </c>
      <c r="D24" s="48">
        <f t="shared" si="8"/>
        <v>7413101</v>
      </c>
      <c r="E24" s="48">
        <f t="shared" si="8"/>
        <v>4262046.5999999996</v>
      </c>
      <c r="F24" s="48">
        <f t="shared" si="8"/>
        <v>0</v>
      </c>
      <c r="G24" s="48">
        <f t="shared" si="8"/>
        <v>0</v>
      </c>
      <c r="H24" s="48">
        <f t="shared" si="8"/>
        <v>3151054.4</v>
      </c>
      <c r="I24" s="48">
        <f t="shared" si="8"/>
        <v>0</v>
      </c>
      <c r="J24" s="48">
        <f t="shared" si="8"/>
        <v>0</v>
      </c>
      <c r="K24" s="48">
        <f t="shared" si="8"/>
        <v>0</v>
      </c>
      <c r="L24" s="48">
        <f t="shared" si="8"/>
        <v>7935967.2000000002</v>
      </c>
      <c r="M24" s="48">
        <f t="shared" si="8"/>
        <v>0</v>
      </c>
      <c r="N24" s="48">
        <f t="shared" si="8"/>
        <v>7228890</v>
      </c>
      <c r="O24" s="48">
        <f t="shared" si="8"/>
        <v>0</v>
      </c>
      <c r="P24" s="48">
        <f t="shared" si="8"/>
        <v>2355894</v>
      </c>
      <c r="Q24" s="48">
        <f t="shared" si="8"/>
        <v>0</v>
      </c>
      <c r="R24" s="48">
        <f t="shared" si="8"/>
        <v>0</v>
      </c>
      <c r="S24" s="48">
        <f t="shared" si="8"/>
        <v>0</v>
      </c>
      <c r="T24" s="48">
        <f t="shared" si="8"/>
        <v>0</v>
      </c>
    </row>
    <row r="25" spans="1:20" ht="20.100000000000001" customHeight="1" x14ac:dyDescent="0.2">
      <c r="A25" s="5">
        <v>1</v>
      </c>
      <c r="B25" s="50" t="s">
        <v>100</v>
      </c>
      <c r="C25" s="73">
        <f t="shared" ref="C25:C32" si="9">D25+K25+L25+M25+N25+O25+P25+Q25+R25+S25+T25</f>
        <v>4262046.5999999996</v>
      </c>
      <c r="D25" s="74">
        <f>E25+F25+G25+H25+I25</f>
        <v>4262046.5999999996</v>
      </c>
      <c r="E25" s="74">
        <v>4262046.5999999996</v>
      </c>
      <c r="F25" s="74">
        <v>0</v>
      </c>
      <c r="G25" s="75">
        <v>0</v>
      </c>
      <c r="H25" s="74">
        <v>0</v>
      </c>
      <c r="I25" s="75">
        <v>0</v>
      </c>
      <c r="J25" s="75">
        <v>0</v>
      </c>
      <c r="K25" s="74">
        <v>0</v>
      </c>
      <c r="L25" s="74">
        <v>0</v>
      </c>
      <c r="M25" s="75">
        <v>0</v>
      </c>
      <c r="N25" s="75">
        <v>0</v>
      </c>
      <c r="O25" s="75">
        <v>0</v>
      </c>
      <c r="P25" s="74">
        <v>0</v>
      </c>
      <c r="Q25" s="75">
        <v>0</v>
      </c>
      <c r="R25" s="75">
        <v>0</v>
      </c>
      <c r="S25" s="75">
        <v>0</v>
      </c>
      <c r="T25" s="75">
        <v>0</v>
      </c>
    </row>
    <row r="26" spans="1:20" s="53" customFormat="1" ht="32.25" customHeight="1" x14ac:dyDescent="0.2">
      <c r="A26" s="49">
        <v>2</v>
      </c>
      <c r="B26" s="50" t="s">
        <v>111</v>
      </c>
      <c r="C26" s="73">
        <f t="shared" si="9"/>
        <v>1298766</v>
      </c>
      <c r="D26" s="74">
        <f>E26+F26+G26+H26+I26</f>
        <v>0</v>
      </c>
      <c r="E26" s="74">
        <v>0</v>
      </c>
      <c r="F26" s="74">
        <v>0</v>
      </c>
      <c r="G26" s="75">
        <v>0</v>
      </c>
      <c r="H26" s="74">
        <v>0</v>
      </c>
      <c r="I26" s="75">
        <v>0</v>
      </c>
      <c r="J26" s="75">
        <v>0</v>
      </c>
      <c r="K26" s="74">
        <v>0</v>
      </c>
      <c r="L26" s="74">
        <v>0</v>
      </c>
      <c r="M26" s="75">
        <v>0</v>
      </c>
      <c r="N26" s="75">
        <v>0</v>
      </c>
      <c r="O26" s="75">
        <v>0</v>
      </c>
      <c r="P26" s="74">
        <v>1298766</v>
      </c>
      <c r="Q26" s="75">
        <v>0</v>
      </c>
      <c r="R26" s="75">
        <v>0</v>
      </c>
      <c r="S26" s="75">
        <v>0</v>
      </c>
      <c r="T26" s="75">
        <v>0</v>
      </c>
    </row>
    <row r="27" spans="1:20" ht="20.100000000000001" customHeight="1" x14ac:dyDescent="0.2">
      <c r="A27" s="5">
        <v>3</v>
      </c>
      <c r="B27" s="52" t="s">
        <v>97</v>
      </c>
      <c r="C27" s="73">
        <f t="shared" si="9"/>
        <v>642791.30000000005</v>
      </c>
      <c r="D27" s="74">
        <f t="shared" ref="D27:D33" si="10">E27+F27+G27+H27+I27</f>
        <v>642791.30000000005</v>
      </c>
      <c r="E27" s="74">
        <v>0</v>
      </c>
      <c r="F27" s="75">
        <v>0</v>
      </c>
      <c r="G27" s="75">
        <v>0</v>
      </c>
      <c r="H27" s="74">
        <v>642791.30000000005</v>
      </c>
      <c r="I27" s="75">
        <v>0</v>
      </c>
      <c r="J27" s="75">
        <v>0</v>
      </c>
      <c r="K27" s="74">
        <v>0</v>
      </c>
      <c r="L27" s="74">
        <v>0</v>
      </c>
      <c r="M27" s="75">
        <v>0</v>
      </c>
      <c r="N27" s="75">
        <v>0</v>
      </c>
      <c r="O27" s="74">
        <v>0</v>
      </c>
      <c r="P27" s="74">
        <v>0</v>
      </c>
      <c r="Q27" s="75">
        <v>0</v>
      </c>
      <c r="R27" s="75">
        <v>0</v>
      </c>
      <c r="S27" s="75">
        <v>0</v>
      </c>
      <c r="T27" s="75">
        <v>0</v>
      </c>
    </row>
    <row r="28" spans="1:20" ht="20.100000000000001" customHeight="1" x14ac:dyDescent="0.2">
      <c r="A28" s="5">
        <v>4</v>
      </c>
      <c r="B28" s="50" t="s">
        <v>105</v>
      </c>
      <c r="C28" s="73">
        <f t="shared" si="9"/>
        <v>665308.39999999991</v>
      </c>
      <c r="D28" s="74">
        <f t="shared" si="10"/>
        <v>665308.39999999991</v>
      </c>
      <c r="E28" s="74">
        <v>0</v>
      </c>
      <c r="F28" s="75">
        <v>0</v>
      </c>
      <c r="G28" s="75">
        <v>0</v>
      </c>
      <c r="H28" s="74">
        <v>665308.39999999991</v>
      </c>
      <c r="I28" s="75">
        <v>0</v>
      </c>
      <c r="J28" s="75">
        <v>0</v>
      </c>
      <c r="K28" s="75">
        <v>0</v>
      </c>
      <c r="L28" s="74">
        <v>0</v>
      </c>
      <c r="M28" s="74">
        <v>0</v>
      </c>
      <c r="N28" s="75">
        <v>0</v>
      </c>
      <c r="O28" s="75">
        <v>0</v>
      </c>
      <c r="P28" s="74">
        <v>0</v>
      </c>
      <c r="Q28" s="75">
        <v>0</v>
      </c>
      <c r="R28" s="75">
        <v>0</v>
      </c>
      <c r="S28" s="75">
        <v>0</v>
      </c>
      <c r="T28" s="75">
        <v>0</v>
      </c>
    </row>
    <row r="29" spans="1:20" ht="20.100000000000001" customHeight="1" x14ac:dyDescent="0.2">
      <c r="A29" s="5">
        <v>5</v>
      </c>
      <c r="B29" s="50" t="s">
        <v>99</v>
      </c>
      <c r="C29" s="73">
        <f t="shared" si="9"/>
        <v>620392.39999999991</v>
      </c>
      <c r="D29" s="74">
        <f t="shared" si="10"/>
        <v>620392.39999999991</v>
      </c>
      <c r="E29" s="74">
        <v>0</v>
      </c>
      <c r="F29" s="75">
        <v>0</v>
      </c>
      <c r="G29" s="75">
        <v>0</v>
      </c>
      <c r="H29" s="74">
        <v>620392.39999999991</v>
      </c>
      <c r="I29" s="75">
        <v>0</v>
      </c>
      <c r="J29" s="75">
        <v>0</v>
      </c>
      <c r="K29" s="74">
        <v>0</v>
      </c>
      <c r="L29" s="75">
        <v>0</v>
      </c>
      <c r="M29" s="74">
        <v>0</v>
      </c>
      <c r="N29" s="75">
        <v>0</v>
      </c>
      <c r="O29" s="75">
        <v>0</v>
      </c>
      <c r="P29" s="74">
        <v>0</v>
      </c>
      <c r="Q29" s="75">
        <v>0</v>
      </c>
      <c r="R29" s="75">
        <v>0</v>
      </c>
      <c r="S29" s="75">
        <v>0</v>
      </c>
      <c r="T29" s="75">
        <v>0</v>
      </c>
    </row>
    <row r="30" spans="1:20" ht="20.100000000000001" customHeight="1" x14ac:dyDescent="0.2">
      <c r="A30" s="5">
        <v>6</v>
      </c>
      <c r="B30" s="50" t="s">
        <v>101</v>
      </c>
      <c r="C30" s="73">
        <f t="shared" si="9"/>
        <v>618520.89999999991</v>
      </c>
      <c r="D30" s="74">
        <f t="shared" si="10"/>
        <v>618520.89999999991</v>
      </c>
      <c r="E30" s="74">
        <v>0</v>
      </c>
      <c r="F30" s="75">
        <v>0</v>
      </c>
      <c r="G30" s="75">
        <v>0</v>
      </c>
      <c r="H30" s="74">
        <v>618520.89999999991</v>
      </c>
      <c r="I30" s="75">
        <v>0</v>
      </c>
      <c r="J30" s="75">
        <v>0</v>
      </c>
      <c r="K30" s="75">
        <v>0</v>
      </c>
      <c r="L30" s="74">
        <v>0</v>
      </c>
      <c r="M30" s="74">
        <v>0</v>
      </c>
      <c r="N30" s="74">
        <v>0</v>
      </c>
      <c r="O30" s="75">
        <v>0</v>
      </c>
      <c r="P30" s="74">
        <v>0</v>
      </c>
      <c r="Q30" s="75">
        <v>0</v>
      </c>
      <c r="R30" s="75">
        <v>0</v>
      </c>
      <c r="S30" s="75">
        <v>0</v>
      </c>
      <c r="T30" s="75">
        <v>0</v>
      </c>
    </row>
    <row r="31" spans="1:20" ht="20.100000000000001" customHeight="1" x14ac:dyDescent="0.2">
      <c r="A31" s="5">
        <v>7</v>
      </c>
      <c r="B31" s="50" t="s">
        <v>103</v>
      </c>
      <c r="C31" s="73">
        <f t="shared" si="9"/>
        <v>604041.39999999991</v>
      </c>
      <c r="D31" s="74">
        <f t="shared" si="10"/>
        <v>604041.39999999991</v>
      </c>
      <c r="E31" s="74">
        <v>0</v>
      </c>
      <c r="F31" s="75">
        <v>0</v>
      </c>
      <c r="G31" s="75">
        <v>0</v>
      </c>
      <c r="H31" s="74">
        <v>604041.39999999991</v>
      </c>
      <c r="I31" s="74">
        <v>0</v>
      </c>
      <c r="J31" s="75">
        <v>0</v>
      </c>
      <c r="K31" s="75">
        <v>0</v>
      </c>
      <c r="L31" s="74">
        <v>0</v>
      </c>
      <c r="M31" s="74">
        <v>0</v>
      </c>
      <c r="N31" s="74">
        <v>0</v>
      </c>
      <c r="O31" s="75">
        <v>0</v>
      </c>
      <c r="P31" s="74">
        <v>0</v>
      </c>
      <c r="Q31" s="75">
        <v>0</v>
      </c>
      <c r="R31" s="75">
        <v>0</v>
      </c>
      <c r="S31" s="75">
        <v>0</v>
      </c>
      <c r="T31" s="75">
        <v>0</v>
      </c>
    </row>
    <row r="32" spans="1:20" ht="20.100000000000001" customHeight="1" x14ac:dyDescent="0.2">
      <c r="A32" s="5">
        <v>8</v>
      </c>
      <c r="B32" s="50" t="s">
        <v>112</v>
      </c>
      <c r="C32" s="73">
        <f t="shared" si="9"/>
        <v>8286018</v>
      </c>
      <c r="D32" s="74">
        <f t="shared" si="10"/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5">
        <v>0</v>
      </c>
      <c r="K32" s="75">
        <v>0</v>
      </c>
      <c r="L32" s="75">
        <v>0</v>
      </c>
      <c r="M32" s="75">
        <v>0</v>
      </c>
      <c r="N32" s="75">
        <v>7228890</v>
      </c>
      <c r="O32" s="75">
        <v>0</v>
      </c>
      <c r="P32" s="74">
        <v>1057128</v>
      </c>
      <c r="Q32" s="75">
        <v>0</v>
      </c>
      <c r="R32" s="75">
        <v>0</v>
      </c>
      <c r="S32" s="75">
        <v>0</v>
      </c>
      <c r="T32" s="75">
        <v>0</v>
      </c>
    </row>
    <row r="33" spans="1:20" ht="20.100000000000001" customHeight="1" x14ac:dyDescent="0.2">
      <c r="A33" s="5">
        <v>9</v>
      </c>
      <c r="B33" s="51" t="s">
        <v>102</v>
      </c>
      <c r="C33" s="73">
        <f>D33+K33+L33+M33+N33+O33+P33+Q33+R33+S33+T33</f>
        <v>7935967.2000000002</v>
      </c>
      <c r="D33" s="74">
        <f t="shared" si="10"/>
        <v>0</v>
      </c>
      <c r="E33" s="74">
        <v>0</v>
      </c>
      <c r="F33" s="74">
        <v>0</v>
      </c>
      <c r="G33" s="75">
        <v>0</v>
      </c>
      <c r="H33" s="74">
        <v>0</v>
      </c>
      <c r="I33" s="75">
        <v>0</v>
      </c>
      <c r="J33" s="75">
        <v>0</v>
      </c>
      <c r="K33" s="75">
        <v>0</v>
      </c>
      <c r="L33" s="74">
        <v>7935967.2000000002</v>
      </c>
      <c r="M33" s="75">
        <v>0</v>
      </c>
      <c r="N33" s="74">
        <v>0</v>
      </c>
      <c r="O33" s="75">
        <v>0</v>
      </c>
      <c r="P33" s="74">
        <v>0</v>
      </c>
      <c r="Q33" s="75">
        <v>0</v>
      </c>
      <c r="R33" s="75">
        <v>0</v>
      </c>
      <c r="S33" s="75">
        <v>0</v>
      </c>
      <c r="T33" s="75">
        <v>0</v>
      </c>
    </row>
    <row r="35" spans="1:20" ht="30" customHeight="1" x14ac:dyDescent="0.2">
      <c r="A35" s="111" t="s">
        <v>68</v>
      </c>
      <c r="B35" s="111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26"/>
      <c r="T35" s="26"/>
    </row>
    <row r="36" spans="1:20" x14ac:dyDescent="0.2">
      <c r="A36" s="106" t="s">
        <v>69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26"/>
      <c r="T36" s="26"/>
    </row>
    <row r="37" spans="1:20" x14ac:dyDescent="0.2">
      <c r="A37" s="106" t="s">
        <v>70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26"/>
      <c r="T37" s="26"/>
    </row>
    <row r="38" spans="1:20" x14ac:dyDescent="0.2">
      <c r="A38" s="106" t="s">
        <v>71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26"/>
      <c r="T38" s="26"/>
    </row>
    <row r="39" spans="1:20" x14ac:dyDescent="0.2">
      <c r="A39" s="106" t="s">
        <v>72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26"/>
      <c r="T39" s="26"/>
    </row>
    <row r="40" spans="1:20" x14ac:dyDescent="0.2">
      <c r="A40" s="106" t="s">
        <v>73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26"/>
      <c r="T40" s="26"/>
    </row>
    <row r="41" spans="1:20" x14ac:dyDescent="0.2">
      <c r="A41" s="107" t="s">
        <v>74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26"/>
      <c r="T41" s="26"/>
    </row>
    <row r="42" spans="1:20" x14ac:dyDescent="0.2">
      <c r="A42" s="107" t="s">
        <v>75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45"/>
      <c r="Q42" s="45"/>
      <c r="R42" s="45"/>
      <c r="S42" s="26"/>
      <c r="T42" s="26"/>
    </row>
    <row r="43" spans="1:20" x14ac:dyDescent="0.2">
      <c r="A43" s="107" t="s">
        <v>76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26"/>
      <c r="T43" s="26"/>
    </row>
    <row r="44" spans="1:20" x14ac:dyDescent="0.2">
      <c r="A44" s="107" t="s">
        <v>77</v>
      </c>
      <c r="B44" s="107"/>
      <c r="C44" s="107"/>
      <c r="D44" s="107"/>
      <c r="E44" s="107"/>
      <c r="F44" s="107"/>
      <c r="G44" s="107"/>
      <c r="H44" s="107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26"/>
      <c r="T44" s="26"/>
    </row>
    <row r="45" spans="1:20" x14ac:dyDescent="0.2">
      <c r="A45" s="107" t="s">
        <v>78</v>
      </c>
      <c r="B45" s="107"/>
      <c r="C45" s="107"/>
      <c r="D45" s="107"/>
      <c r="E45" s="107"/>
      <c r="F45" s="107"/>
      <c r="G45" s="107"/>
      <c r="H45" s="107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26"/>
      <c r="T45" s="26"/>
    </row>
    <row r="46" spans="1:20" x14ac:dyDescent="0.2">
      <c r="A46" s="107" t="s">
        <v>79</v>
      </c>
      <c r="B46" s="107"/>
      <c r="C46" s="107"/>
      <c r="D46" s="107"/>
      <c r="E46" s="107"/>
      <c r="F46" s="107"/>
      <c r="G46" s="107"/>
      <c r="H46" s="107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26"/>
      <c r="T46" s="26"/>
    </row>
  </sheetData>
  <autoFilter ref="A8:U34">
    <filterColumn colId="9" showButton="0"/>
  </autoFilter>
  <mergeCells count="35">
    <mergeCell ref="A3:T3"/>
    <mergeCell ref="A4:T4"/>
    <mergeCell ref="A5:T5"/>
    <mergeCell ref="T6:T8"/>
    <mergeCell ref="D7:D8"/>
    <mergeCell ref="E7:I7"/>
    <mergeCell ref="J7:K8"/>
    <mergeCell ref="L7:L8"/>
    <mergeCell ref="M7:M8"/>
    <mergeCell ref="N7:N8"/>
    <mergeCell ref="O7:O8"/>
    <mergeCell ref="A6:A9"/>
    <mergeCell ref="B6:B9"/>
    <mergeCell ref="C6:C8"/>
    <mergeCell ref="D6:O6"/>
    <mergeCell ref="P6:S6"/>
    <mergeCell ref="P7:P8"/>
    <mergeCell ref="Q7:Q8"/>
    <mergeCell ref="R7:R8"/>
    <mergeCell ref="S7:S8"/>
    <mergeCell ref="A38:R38"/>
    <mergeCell ref="A37:R37"/>
    <mergeCell ref="A12:B12"/>
    <mergeCell ref="A35:B35"/>
    <mergeCell ref="A18:B18"/>
    <mergeCell ref="A24:B24"/>
    <mergeCell ref="A36:R36"/>
    <mergeCell ref="A39:R39"/>
    <mergeCell ref="A40:R40"/>
    <mergeCell ref="A46:H46"/>
    <mergeCell ref="A41:R41"/>
    <mergeCell ref="A42:O42"/>
    <mergeCell ref="A43:R43"/>
    <mergeCell ref="A44:H44"/>
    <mergeCell ref="A45:H45"/>
  </mergeCells>
  <phoneticPr fontId="7" type="noConversion"/>
  <hyperlinks>
    <hyperlink ref="D6" r:id="rId1" display="https://login.consultant.ru/link/?req=doc&amp;base=LAW&amp;n=416251&amp;dst=101210&amp;field=134&amp;date=22.06.2022"/>
    <hyperlink ref="T6" r:id="rId2" display="https://login.consultant.ru/link/?req=doc&amp;base=LAW&amp;n=416251&amp;dst=215&amp;field=134&amp;date=22.06.2022"/>
  </hyperlinks>
  <pageMargins left="0.17" right="0.17" top="0.41" bottom="0.74803149606299213" header="0.31496062992125984" footer="0.31496062992125984"/>
  <pageSetup paperSize="9" scale="4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 1</vt:lpstr>
      <vt:lpstr>Таблица 2</vt:lpstr>
      <vt:lpstr>Таблица 3</vt:lpstr>
      <vt:lpstr>'Таблица 1'!Область_печати</vt:lpstr>
      <vt:lpstr>'Таблица 2'!Область_печати</vt:lpstr>
      <vt:lpstr>'Таблица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fondK</dc:creator>
  <cp:lastModifiedBy>Елена Алексеевна</cp:lastModifiedBy>
  <cp:lastPrinted>2025-05-12T00:37:47Z</cp:lastPrinted>
  <dcterms:created xsi:type="dcterms:W3CDTF">2015-06-05T18:19:34Z</dcterms:created>
  <dcterms:modified xsi:type="dcterms:W3CDTF">2025-05-12T04:48:17Z</dcterms:modified>
</cp:coreProperties>
</file>