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90" windowHeight="8085" tabRatio="676"/>
  </bookViews>
  <sheets>
    <sheet name="Таблица 1" sheetId="7" r:id="rId1"/>
    <sheet name="Таблица 2" sheetId="8" r:id="rId2"/>
    <sheet name="Таблица 3" sheetId="9" r:id="rId3"/>
  </sheets>
  <definedNames>
    <definedName name="_xlnm._FilterDatabase" localSheetId="0" hidden="1">'Таблица 1'!$A$11:$V$42</definedName>
    <definedName name="_xlnm._FilterDatabase" localSheetId="2" hidden="1">'Таблица 3'!#REF!</definedName>
    <definedName name="JR_PAGE_ANCHOR_0_1" localSheetId="2">#REF!</definedName>
    <definedName name="JR_PAGE_ANCHOR_0_1">#REF!</definedName>
    <definedName name="а" localSheetId="2">#REF!</definedName>
    <definedName name="а">#REF!</definedName>
    <definedName name="_xlnm.Print_Titles" localSheetId="2">'Таблица 3'!$10:$10</definedName>
    <definedName name="_xlnm.Print_Area" localSheetId="0">'Таблица 1'!$A$1:$V$46</definedName>
    <definedName name="_xlnm.Print_Area" localSheetId="1">'Таблица 2'!$A$1:$N$14</definedName>
  </definedNames>
  <calcPr calcId="145621" fullCalcOnLoad="1"/>
</workbook>
</file>

<file path=xl/calcChain.xml><?xml version="1.0" encoding="utf-8"?>
<calcChain xmlns="http://schemas.openxmlformats.org/spreadsheetml/2006/main">
  <c r="Q44" i="7" l="1"/>
  <c r="M44" i="7"/>
  <c r="T44" i="7"/>
  <c r="D43" i="9"/>
  <c r="C43" i="9"/>
  <c r="Q43" i="7"/>
  <c r="D22" i="9"/>
  <c r="C22" i="9"/>
  <c r="Q22" i="7"/>
  <c r="D21" i="9"/>
  <c r="C21" i="9"/>
  <c r="D39" i="9"/>
  <c r="C39" i="9"/>
  <c r="Q39" i="7"/>
  <c r="D25" i="9"/>
  <c r="C25" i="9"/>
  <c r="Q25" i="7"/>
  <c r="D37" i="9"/>
  <c r="D38" i="9"/>
  <c r="C38" i="9"/>
  <c r="Q38" i="7"/>
  <c r="S35" i="7"/>
  <c r="J35" i="7"/>
  <c r="K35" i="7"/>
  <c r="L35" i="7"/>
  <c r="N35" i="7"/>
  <c r="O35" i="7"/>
  <c r="P35" i="7"/>
  <c r="I35" i="7"/>
  <c r="C13" i="8"/>
  <c r="D13" i="8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N19" i="7"/>
  <c r="O19" i="7"/>
  <c r="P19" i="7"/>
  <c r="S19" i="7"/>
  <c r="J19" i="7"/>
  <c r="K19" i="7"/>
  <c r="L19" i="7"/>
  <c r="D11" i="8"/>
  <c r="I19" i="7"/>
  <c r="C11" i="8"/>
  <c r="J13" i="7"/>
  <c r="K13" i="7"/>
  <c r="L13" i="7"/>
  <c r="D9" i="8"/>
  <c r="N13" i="7"/>
  <c r="O13" i="7"/>
  <c r="P13" i="7"/>
  <c r="S13" i="7"/>
  <c r="I13" i="7"/>
  <c r="C9" i="8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G13" i="9"/>
  <c r="G11" i="9"/>
  <c r="H13" i="9"/>
  <c r="H11" i="9"/>
  <c r="I13" i="9"/>
  <c r="I11" i="9"/>
  <c r="J13" i="9"/>
  <c r="J11" i="9"/>
  <c r="K13" i="9"/>
  <c r="L13" i="9"/>
  <c r="L11" i="9"/>
  <c r="M13" i="9"/>
  <c r="N13" i="9"/>
  <c r="N11" i="9"/>
  <c r="O13" i="9"/>
  <c r="O11" i="9"/>
  <c r="P13" i="9"/>
  <c r="Q13" i="9"/>
  <c r="Q11" i="9"/>
  <c r="R13" i="9"/>
  <c r="R11" i="9"/>
  <c r="S13" i="9"/>
  <c r="S11" i="9"/>
  <c r="T13" i="9"/>
  <c r="E13" i="9"/>
  <c r="F13" i="9"/>
  <c r="D17" i="9"/>
  <c r="C17" i="9"/>
  <c r="Q17" i="7"/>
  <c r="D33" i="9"/>
  <c r="C33" i="9"/>
  <c r="Q33" i="7"/>
  <c r="R33" i="7"/>
  <c r="D20" i="9"/>
  <c r="C20" i="9"/>
  <c r="D63" i="9"/>
  <c r="C63" i="9"/>
  <c r="C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1" i="9"/>
  <c r="C61" i="9"/>
  <c r="D60" i="9"/>
  <c r="C60" i="9"/>
  <c r="D59" i="9"/>
  <c r="C59" i="9"/>
  <c r="D58" i="9"/>
  <c r="C58" i="9"/>
  <c r="D57" i="9"/>
  <c r="C57" i="9"/>
  <c r="D56" i="9"/>
  <c r="C56" i="9"/>
  <c r="D55" i="9"/>
  <c r="C55" i="9"/>
  <c r="D54" i="9"/>
  <c r="C54" i="9"/>
  <c r="D53" i="9"/>
  <c r="C53" i="9"/>
  <c r="D52" i="9"/>
  <c r="C52" i="9"/>
  <c r="D51" i="9"/>
  <c r="C51" i="9"/>
  <c r="D50" i="9"/>
  <c r="C50" i="9"/>
  <c r="D49" i="9"/>
  <c r="C49" i="9"/>
  <c r="T48" i="9"/>
  <c r="T47" i="9"/>
  <c r="S48" i="9"/>
  <c r="S47" i="9"/>
  <c r="R48" i="9"/>
  <c r="R47" i="9"/>
  <c r="Q48" i="9"/>
  <c r="Q47" i="9"/>
  <c r="P48" i="9"/>
  <c r="O48" i="9"/>
  <c r="O47" i="9"/>
  <c r="N48" i="9"/>
  <c r="M48" i="9"/>
  <c r="L48" i="9"/>
  <c r="K48" i="9"/>
  <c r="K47" i="9"/>
  <c r="J48" i="9"/>
  <c r="J47" i="9"/>
  <c r="I48" i="9"/>
  <c r="I47" i="9"/>
  <c r="H48" i="9"/>
  <c r="H47" i="9"/>
  <c r="G48" i="9"/>
  <c r="F48" i="9"/>
  <c r="F47" i="9"/>
  <c r="E48" i="9"/>
  <c r="E47" i="9"/>
  <c r="D42" i="9"/>
  <c r="C42" i="9"/>
  <c r="Q42" i="7"/>
  <c r="M42" i="7"/>
  <c r="D41" i="9"/>
  <c r="D40" i="9"/>
  <c r="D36" i="9"/>
  <c r="D35" i="9"/>
  <c r="D32" i="9"/>
  <c r="C32" i="9"/>
  <c r="Q32" i="7"/>
  <c r="M32" i="7"/>
  <c r="D30" i="9"/>
  <c r="C30" i="9"/>
  <c r="Q30" i="7"/>
  <c r="D27" i="9"/>
  <c r="C27" i="9"/>
  <c r="Q27" i="7"/>
  <c r="D26" i="9"/>
  <c r="C26" i="9"/>
  <c r="Q26" i="7"/>
  <c r="M26" i="7"/>
  <c r="D24" i="9"/>
  <c r="C24" i="9"/>
  <c r="Q24" i="7"/>
  <c r="R24" i="7"/>
  <c r="D16" i="9"/>
  <c r="C16" i="9"/>
  <c r="Q16" i="7"/>
  <c r="M16" i="7"/>
  <c r="D31" i="9"/>
  <c r="C31" i="9"/>
  <c r="Q31" i="7"/>
  <c r="D29" i="9"/>
  <c r="C29" i="9"/>
  <c r="Q29" i="7"/>
  <c r="D15" i="9"/>
  <c r="C15" i="9"/>
  <c r="Q15" i="7"/>
  <c r="M15" i="7"/>
  <c r="D28" i="9"/>
  <c r="C28" i="9"/>
  <c r="Q28" i="7"/>
  <c r="D23" i="9"/>
  <c r="C23" i="9"/>
  <c r="Q23" i="7"/>
  <c r="M23" i="7"/>
  <c r="D14" i="9"/>
  <c r="L47" i="9"/>
  <c r="G47" i="9"/>
  <c r="P47" i="9"/>
  <c r="N47" i="9"/>
  <c r="C41" i="9"/>
  <c r="Q41" i="7"/>
  <c r="D62" i="9"/>
  <c r="M47" i="9"/>
  <c r="I13" i="8"/>
  <c r="I11" i="8"/>
  <c r="I9" i="8"/>
  <c r="D48" i="9"/>
  <c r="D47" i="9"/>
  <c r="C37" i="9"/>
  <c r="Q37" i="7"/>
  <c r="M37" i="7"/>
  <c r="T11" i="9"/>
  <c r="P11" i="9"/>
  <c r="Q21" i="7"/>
  <c r="R21" i="7"/>
  <c r="K11" i="9"/>
  <c r="E11" i="9"/>
  <c r="M11" i="9"/>
  <c r="F11" i="9"/>
  <c r="R23" i="7"/>
  <c r="T23" i="7"/>
  <c r="M22" i="7"/>
  <c r="T22" i="7"/>
  <c r="R22" i="7"/>
  <c r="R32" i="7"/>
  <c r="T32" i="7"/>
  <c r="C48" i="9"/>
  <c r="C47" i="9"/>
  <c r="R15" i="7"/>
  <c r="T15" i="7"/>
  <c r="R26" i="7"/>
  <c r="T26" i="7"/>
  <c r="R16" i="7"/>
  <c r="T16" i="7"/>
  <c r="C36" i="9"/>
  <c r="Q36" i="7"/>
  <c r="Q35" i="7"/>
  <c r="M24" i="7"/>
  <c r="T24" i="7"/>
  <c r="C40" i="9"/>
  <c r="Q40" i="7"/>
  <c r="M41" i="7"/>
  <c r="T41" i="7"/>
  <c r="R41" i="7"/>
  <c r="R37" i="7"/>
  <c r="T37" i="7"/>
  <c r="T42" i="7"/>
  <c r="R42" i="7"/>
  <c r="R40" i="7"/>
  <c r="M40" i="7"/>
  <c r="T40" i="7"/>
  <c r="C35" i="9"/>
  <c r="M13" i="8"/>
  <c r="N13" i="8"/>
  <c r="M28" i="7"/>
  <c r="T28" i="7"/>
  <c r="R28" i="7"/>
  <c r="M21" i="7"/>
  <c r="T21" i="7"/>
  <c r="M29" i="7"/>
  <c r="T29" i="7"/>
  <c r="R29" i="7"/>
  <c r="M31" i="7"/>
  <c r="T31" i="7"/>
  <c r="R31" i="7"/>
  <c r="R27" i="7"/>
  <c r="M27" i="7"/>
  <c r="T27" i="7"/>
  <c r="R25" i="7"/>
  <c r="M25" i="7"/>
  <c r="T25" i="7"/>
  <c r="M43" i="7"/>
  <c r="T43" i="7"/>
  <c r="R43" i="7"/>
  <c r="M36" i="7"/>
  <c r="R36" i="7"/>
  <c r="D13" i="9"/>
  <c r="C14" i="9"/>
  <c r="M30" i="7"/>
  <c r="T30" i="7"/>
  <c r="R30" i="7"/>
  <c r="Q20" i="7"/>
  <c r="C19" i="9"/>
  <c r="M11" i="8"/>
  <c r="N11" i="8"/>
  <c r="M17" i="7"/>
  <c r="T17" i="7"/>
  <c r="R17" i="7"/>
  <c r="M38" i="7"/>
  <c r="T38" i="7"/>
  <c r="R38" i="7"/>
  <c r="M39" i="7"/>
  <c r="T39" i="7"/>
  <c r="R39" i="7"/>
  <c r="D19" i="9"/>
  <c r="R44" i="7"/>
  <c r="M20" i="7"/>
  <c r="R20" i="7"/>
  <c r="R19" i="7"/>
  <c r="Q19" i="7"/>
  <c r="D11" i="9"/>
  <c r="T36" i="7"/>
  <c r="M35" i="7"/>
  <c r="Q14" i="7"/>
  <c r="C13" i="9"/>
  <c r="R35" i="7"/>
  <c r="M14" i="7"/>
  <c r="R14" i="7"/>
  <c r="R13" i="7"/>
  <c r="Q13" i="7"/>
  <c r="M9" i="8"/>
  <c r="N9" i="8"/>
  <c r="C11" i="9"/>
  <c r="M19" i="7"/>
  <c r="T20" i="7"/>
  <c r="M13" i="7"/>
  <c r="T14" i="7"/>
</calcChain>
</file>

<file path=xl/sharedStrings.xml><?xml version="1.0" encoding="utf-8"?>
<sst xmlns="http://schemas.openxmlformats.org/spreadsheetml/2006/main" count="357" uniqueCount="148">
  <si>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</si>
  <si>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</si>
  <si>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</si>
  <si>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</si>
  <si>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</si>
  <si>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</si>
  <si>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</si>
  <si>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</si>
  <si>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</si>
  <si>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</si>
  <si>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</si>
  <si>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</si>
  <si>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</si>
  <si>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Стоимость капитального ремонта</t>
  </si>
  <si>
    <t>ввода в эксплуатацию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</si>
  <si>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</si>
  <si>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</si>
  <si>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</si>
  <si>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кв.м</t>
  </si>
  <si>
    <t>чел.</t>
  </si>
  <si>
    <t>руб./кв.м</t>
  </si>
  <si>
    <t>X</t>
  </si>
  <si>
    <t>общий счет регионального оператора</t>
  </si>
  <si>
    <t>ремонт внутридомовых инженерных систем электро-, тепло-, газо-, водоснабжения, водоотведения</t>
  </si>
  <si>
    <t>12.2025</t>
  </si>
  <si>
    <t>Ремонт крыши</t>
  </si>
  <si>
    <t>электроснабжения</t>
  </si>
  <si>
    <t>12.2023</t>
  </si>
  <si>
    <t>12.2024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</si>
  <si>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</si>
  <si>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</si>
  <si>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</si>
  <si>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</si>
  <si>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</si>
  <si>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</si>
  <si>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</si>
  <si>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</si>
  <si>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</si>
  <si>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1957</t>
  </si>
  <si>
    <t>г. Могоча, ул. Дроздова, д. 16</t>
  </si>
  <si>
    <t xml:space="preserve">г. Могоча, ул. Малокрестьянская, д. 38 </t>
  </si>
  <si>
    <t>Х</t>
  </si>
  <si>
    <t xml:space="preserve"> г. Могоча, ул. Интернациональная, д. 11 </t>
  </si>
  <si>
    <t>г. Могоча, ул. Садовая, д. 22</t>
  </si>
  <si>
    <t>1966</t>
  </si>
  <si>
    <t>Итого по городскому округу "Город Чита":</t>
  </si>
  <si>
    <t>горячего водоснабжения</t>
  </si>
  <si>
    <t>холодного водоснабжения</t>
  </si>
  <si>
    <t>водоотведения</t>
  </si>
  <si>
    <t>2025 год</t>
  </si>
  <si>
    <t>2023 год</t>
  </si>
  <si>
    <t>2024 год</t>
  </si>
  <si>
    <t>Итого по Забайкальскому краю:</t>
  </si>
  <si>
    <t>Кирпичные, каменные</t>
  </si>
  <si>
    <t>Количество жителей, зарегистрированных в МКД на дату утверждения краткосрочного плана</t>
  </si>
  <si>
    <t>в том числе жилых помещений, находящихся в собственности граждан</t>
  </si>
  <si>
    <t>за счет взносов собственников помещений в МКД, уплачиваемых исходя из установленного минимального размера взноса</t>
  </si>
  <si>
    <t>Примечание:</t>
  </si>
  <si>
    <t>(1) - разработка проектной документации на ремонт крыши</t>
  </si>
  <si>
    <t>(2) - разработка проектной документации на ремонт фасада</t>
  </si>
  <si>
    <t>(3) - разработка проектной документации на ремонт фундамента</t>
  </si>
  <si>
    <t>(4) - разработка проектной документации на ремонт внутридомовой инженерной системы теплоснабжения</t>
  </si>
  <si>
    <t>(5) - разработка проектной документации на ремонт внутридомовой инженерной системы электроснабжения</t>
  </si>
  <si>
    <t>(6) - разработка проектной документации на ремонт внутридомовой инженерной системы теплоснабжения и горячего водоснабжения</t>
  </si>
  <si>
    <t>(7) - разработка проектной документации на замену и ремонт лифтового оборудования</t>
  </si>
  <si>
    <t>(8) - разработка проектной документации на ремонт внутридомовой инженерной системы горячего водоснабжения</t>
  </si>
  <si>
    <t>(9) - разработка проектной документации на ремонт внутридомовой инженерной системы холодного водоснабжения</t>
  </si>
  <si>
    <t>(10) - разработка проектной документации на ремонт внутридомовой инженерной системы водоотведения</t>
  </si>
  <si>
    <t>Наименование МО</t>
  </si>
  <si>
    <t>общая
площадь
МКД, всего</t>
  </si>
  <si>
    <t>Количество
жителей,
зарегистриров
анных в МКД
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</si>
  <si>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</si>
  <si>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</si>
  <si>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</si>
  <si>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</si>
  <si>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</si>
  <si>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 :</t>
  </si>
  <si>
    <t>за счет средств собственников помещений в МКД</t>
  </si>
  <si>
    <t>услуги и (или) работы по переустройству невентилируемой крыши на вентилируемую крышу, устройству выходов на кровлю</t>
  </si>
  <si>
    <t>услуги по осуществлению строительного контроля</t>
  </si>
  <si>
    <t>за счет взносов собственников помещений в МКД, уплачиваемых в  размере, превышающем установленный  минимальный размер взноса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</si>
  <si>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</si>
  <si>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</si>
  <si>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г. Могоча, ул. Комсомольская, д. 3</t>
  </si>
  <si>
    <t>Каменные, кирпичные</t>
  </si>
  <si>
    <t>г. Могоча, ул. Клубная, д. 2</t>
  </si>
  <si>
    <t>г. Могоча, ул. Комсомольская, д. 6</t>
  </si>
  <si>
    <t>г. Могоча, ул. ТУСМ-4, д. 2</t>
  </si>
  <si>
    <t>г. Могоча, ул. ТУСМ-4, д. 3</t>
  </si>
  <si>
    <t xml:space="preserve"> г. Могоча, ул. Интернациональная, д. 10</t>
  </si>
  <si>
    <t xml:space="preserve"> г. Могоча, ул. Интернациональная, д. 13</t>
  </si>
  <si>
    <t>г. Могоча, ул. Интернациональная, д. 13</t>
  </si>
  <si>
    <t>".</t>
  </si>
  <si>
    <t>г. Могоча, ул. Дроздова, д. 25</t>
  </si>
  <si>
    <t>г. Могоча, ул. Кирова, д. 23 а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</si>
  <si>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</si>
  <si>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</si>
  <si>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>Виды, установленные частью 3 статьи 166 Жилищного Кодекса Российской Федерации</t>
  </si>
  <si>
    <t xml:space="preserve"> теплоснабжения</t>
  </si>
  <si>
    <t>СПРАВОЧНО:</t>
  </si>
  <si>
    <t>г. Чита, мкр. Северный, д. 18</t>
  </si>
  <si>
    <t>г. Чита, ул. Бабушкина, д. 34</t>
  </si>
  <si>
    <t>г. Чита, ул. Бутина, д. 107</t>
  </si>
  <si>
    <t>г. Чита, ул. Забайкальского рабочего, д. 38</t>
  </si>
  <si>
    <t>г. Чита, ул. Июньская, д. 12</t>
  </si>
  <si>
    <t>г. Чита, ул. Николая Островского, д. 61</t>
  </si>
  <si>
    <t>г. Чита, ул. Столярова, д. 72</t>
  </si>
  <si>
    <t>г. Чита, ул. Хабаровская, д. 25</t>
  </si>
  <si>
    <t>г. Могоча, ул. Украинская, д. 36</t>
  </si>
  <si>
    <t xml:space="preserve">г. Могоча, ул. Украинская, д. 36 </t>
  </si>
  <si>
    <t>г. Могоча, ул. Интернациональная, д. 10</t>
  </si>
  <si>
    <t>Перечень многоквартирных домов, сменивших способ формирования фонда капитального ремонта, в которых в период 2017-2022 годов выполнены работы по капитальному ремонту, и многоквартирных домов, в которых работы выполнены, но не учтены ранее</t>
  </si>
  <si>
    <t xml:space="preserve"> г. Могоча, ул. Кирова, д. 23 а</t>
  </si>
  <si>
    <t>г. Чита, ул. Баргузинская, д. 12</t>
  </si>
  <si>
    <t>г. Чита, мкр. Северный, д. 44</t>
  </si>
  <si>
    <t>г. Чита, ул. Кочеткова, д. 2</t>
  </si>
  <si>
    <t>г. Чита, ул. Онискевича, д. 2</t>
  </si>
  <si>
    <t>Итого по Могочинскому муниципальному округу:</t>
  </si>
  <si>
    <t>Могочинский муниципальный округ</t>
  </si>
  <si>
    <r>
      <t>г. Могоча, ул. Высотная, д. 18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</si>
  <si>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r>
      <t>г. Могоча, ул. Высотная, д. 14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</si>
  <si>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r>
      <t>г. Могоча, ул. Высотная, д. 18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</si>
  <si>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r>
      <t>г. Чита, ул. Подгорбунского, д. 3</t>
    </r>
    <r>
      <rPr>
        <vertAlign val="superscript"/>
        <sz val="11"/>
        <color indexed="8"/>
        <rFont val="Times New Roman"/>
        <family val="1"/>
        <charset val="204"/>
      </rPr>
      <t>(7)</t>
    </r>
  </si>
  <si>
    <t xml:space="preserve">УТВЕРЖДЕН                                                                                            </t>
  </si>
  <si>
    <r>
      <t>ст. Семиозерный, ул. Энергетиков, д. 1</t>
    </r>
    <r>
      <rPr>
        <vertAlign val="superscript"/>
        <sz val="11"/>
        <rFont val="Times New Roman"/>
        <family val="1"/>
        <charset val="204"/>
      </rPr>
      <t>(1,2,4)</t>
    </r>
  </si>
  <si>
    <t>ст. Семиозерный, ул. Энергетиков, д. 1</t>
  </si>
  <si>
    <r>
      <t>г. Могоча, ул. Высотная, д. 14</t>
    </r>
    <r>
      <rPr>
        <vertAlign val="superscript"/>
        <sz val="11"/>
        <rFont val="Times New Roman"/>
        <family val="1"/>
        <charset val="204"/>
      </rPr>
      <t xml:space="preserve"> (2,3)</t>
    </r>
  </si>
  <si>
    <t>1990</t>
  </si>
  <si>
    <t>Муниципальный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Забайкальского края, на период 2023-2025 годов на территории Могочинского муниципального округа</t>
  </si>
  <si>
    <t>Таблица 1. Адресный перечень и характеристика многоквартирных домов, расположенных на территории Могочинского муниципального округа, в отношении которых на период 2023-2025 годов планируется проведение капитального ремонта общего имущества в многоквартирных домах</t>
  </si>
  <si>
    <t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 на территории Забайкальского края, на период 2023-2025 годов на территории Могочинского муниципального округа</t>
  </si>
  <si>
    <t xml:space="preserve">Таблица 3. Адресный перечень многоквартирных домов, расположенных на территории Могочинского муниципального округа,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</si>
  <si>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г. Могоча, ул. Высотная, д. 14</t>
  </si>
  <si>
    <r>
      <t>г. Могоча, ул. Высотная, д</t>
    </r>
    <r>
      <rPr>
        <vertAlign val="superscript"/>
        <sz val="11"/>
        <color indexed="8"/>
        <rFont val="Times New Roman"/>
        <family val="1"/>
        <charset val="204"/>
      </rPr>
      <t xml:space="preserve">. </t>
    </r>
    <r>
      <rPr>
        <sz val="11"/>
        <color indexed="8"/>
        <rFont val="Times New Roman"/>
        <family val="1"/>
        <charset val="204"/>
      </rPr>
      <t xml:space="preserve">18 </t>
    </r>
  </si>
  <si>
    <t xml:space="preserve"> г. Могоча, ул. Интернациональная, д. 31</t>
  </si>
  <si>
    <t>г. Могоча, ул. Интернациональная, д. 11</t>
  </si>
  <si>
    <t>г. Могоча, ул. Малокрестьянская, д. 38</t>
  </si>
  <si>
    <r>
      <t>г. Могоча, ул. Высотная, д. 18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</si>
  <si>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г. Могоча, ул. Интернациональная, д. 31</t>
    </r>
    <r>
      <rPr>
        <vertAlign val="superscript"/>
        <sz val="11"/>
        <rFont val="Times New Roman"/>
        <family val="1"/>
        <charset val="204"/>
      </rPr>
      <t xml:space="preserve">  (4)</t>
    </r>
  </si>
  <si>
    <r>
      <t>г. Могоча, ул. Высотная, д. 18</t>
    </r>
    <r>
      <rPr>
        <vertAlign val="superscript"/>
        <sz val="11"/>
        <rFont val="Times New Roman"/>
        <family val="1"/>
        <charset val="204"/>
      </rPr>
      <t xml:space="preserve"> (2,4)</t>
    </r>
  </si>
  <si>
    <r>
      <t xml:space="preserve">г. Могоча, ул. Дроздова, д. 16 </t>
    </r>
    <r>
      <rPr>
        <vertAlign val="superscript"/>
        <sz val="11"/>
        <rFont val="Times New Roman"/>
        <family val="1"/>
        <charset val="204"/>
      </rPr>
      <t>(1)</t>
    </r>
  </si>
  <si>
    <r>
      <t>г. Могоча, ул. Дроздова, д</t>
    </r>
    <r>
      <rPr>
        <vertAlign val="superscript"/>
        <sz val="11"/>
        <rFont val="Times New Roman"/>
        <family val="1"/>
        <charset val="204"/>
      </rPr>
      <t xml:space="preserve">. </t>
    </r>
    <r>
      <rPr>
        <sz val="11"/>
        <rFont val="Times New Roman"/>
        <family val="1"/>
        <charset val="204"/>
      </rPr>
      <t>25</t>
    </r>
  </si>
  <si>
    <r>
      <t>г. Могоча, ул. Интернациональная, д. 11</t>
    </r>
    <r>
      <rPr>
        <vertAlign val="superscript"/>
        <sz val="11"/>
        <rFont val="Times New Roman"/>
        <family val="1"/>
        <charset val="204"/>
      </rPr>
      <t xml:space="preserve"> (2)</t>
    </r>
  </si>
  <si>
    <r>
      <t>г. Могоча, ул. Интернациональная, д. 13</t>
    </r>
    <r>
      <rPr>
        <vertAlign val="superscript"/>
        <sz val="11"/>
        <rFont val="Times New Roman"/>
        <family val="1"/>
        <charset val="204"/>
      </rPr>
      <t>(2)</t>
    </r>
  </si>
  <si>
    <r>
      <t>г. Могоча, ул. Кирова, д. 23 а</t>
    </r>
    <r>
      <rPr>
        <vertAlign val="superscript"/>
        <sz val="11"/>
        <rFont val="Times New Roman"/>
        <family val="1"/>
        <charset val="204"/>
      </rPr>
      <t>(1,2)</t>
    </r>
  </si>
  <si>
    <r>
      <t xml:space="preserve">г. Могоча, ул. Малокрестьянская, д. 38 </t>
    </r>
    <r>
      <rPr>
        <vertAlign val="superscript"/>
        <sz val="11"/>
        <rFont val="Times New Roman"/>
        <family val="1"/>
        <charset val="204"/>
      </rPr>
      <t>(1)</t>
    </r>
  </si>
  <si>
    <t>г. Могоча, ул. Интернациональная, д. 28а</t>
  </si>
  <si>
    <t>постановлением администрации Могочинского муниципального округа  № 694  от 03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</si>
</sst>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71" formatCode="_-* #,##0.00_р_._-;\-* #,##0.00_р_._-;_-* &quot;-&quot;??_р_._-;_-@_-"/>
    <numFmt numFmtId="173" formatCode="###\ ###\ ###\ ##0"/>
    <numFmt numFmtId="174" formatCode="[$-419]General"/>
    <numFmt numFmtId="175" formatCode="#,##0.00&quot; &quot;[$руб.-419];[Red]&quot;-&quot;#,##0.00&quot; &quot;[$руб.-419]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37">
    <xf numFmtId="0" fontId="0" fillId="0" borderId="0"/>
    <xf numFmtId="174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75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12">
    <xf numFmtId="0" fontId="0" fillId="0" borderId="0" xfId="0"/>
    <xf numFmtId="0" fontId="24" fillId="0" borderId="0" xfId="0" applyFont="1" applyFill="1"/>
    <xf numFmtId="0" fontId="2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5" fillId="0" borderId="2" xfId="0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24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/>
    <xf numFmtId="0" fontId="25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top" wrapText="1"/>
    </xf>
    <xf numFmtId="0" fontId="10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24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2" borderId="0" xfId="0" applyFont="1" applyFill="1"/>
    <xf numFmtId="0" fontId="4" fillId="0" borderId="0" xfId="0" applyFont="1"/>
    <xf numFmtId="2" fontId="4" fillId="0" borderId="0" xfId="0" applyNumberFormat="1" applyFont="1"/>
    <xf numFmtId="0" fontId="0" fillId="0" borderId="0" xfId="0"/>
    <xf numFmtId="0" fontId="26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33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0" xfId="33" applyFont="1" applyFill="1" applyBorder="1"/>
    <xf numFmtId="0" fontId="4" fillId="2" borderId="0" xfId="33" applyFont="1" applyFill="1" applyBorder="1" applyAlignment="1">
      <alignment horizontal="left"/>
    </xf>
    <xf numFmtId="0" fontId="4" fillId="2" borderId="0" xfId="33" applyFont="1" applyFill="1" applyBorder="1" applyAlignment="1">
      <alignment horizontal="center"/>
    </xf>
    <xf numFmtId="0" fontId="4" fillId="0" borderId="0" xfId="33" applyFont="1" applyFill="1" applyBorder="1"/>
    <xf numFmtId="0" fontId="4" fillId="2" borderId="3" xfId="33" applyFont="1" applyFill="1" applyBorder="1" applyAlignment="1">
      <alignment horizontal="center"/>
    </xf>
    <xf numFmtId="0" fontId="4" fillId="2" borderId="3" xfId="33" applyFont="1" applyFill="1" applyBorder="1"/>
    <xf numFmtId="0" fontId="0" fillId="2" borderId="0" xfId="0" applyFill="1" applyAlignment="1"/>
    <xf numFmtId="2" fontId="4" fillId="0" borderId="1" xfId="0" applyNumberFormat="1" applyFont="1" applyBorder="1" applyAlignment="1">
      <alignment horizontal="center" vertical="center" textRotation="90" wrapText="1"/>
    </xf>
    <xf numFmtId="0" fontId="11" fillId="2" borderId="0" xfId="33" applyFont="1" applyFill="1" applyBorder="1"/>
    <xf numFmtId="0" fontId="11" fillId="3" borderId="1" xfId="0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0" fontId="27" fillId="3" borderId="0" xfId="0" applyFont="1" applyFill="1"/>
    <xf numFmtId="0" fontId="0" fillId="0" borderId="0" xfId="0" applyFill="1"/>
    <xf numFmtId="0" fontId="0" fillId="0" borderId="0" xfId="0" applyFont="1" applyFill="1"/>
    <xf numFmtId="0" fontId="4" fillId="3" borderId="1" xfId="0" applyFont="1" applyFill="1" applyBorder="1" applyAlignment="1">
      <alignment horizontal="center"/>
    </xf>
    <xf numFmtId="0" fontId="24" fillId="3" borderId="0" xfId="0" applyFont="1" applyFill="1"/>
    <xf numFmtId="2" fontId="4" fillId="0" borderId="0" xfId="0" applyNumberFormat="1" applyFont="1" applyFill="1"/>
    <xf numFmtId="0" fontId="14" fillId="0" borderId="1" xfId="0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wrapText="1" readingOrder="1"/>
    </xf>
    <xf numFmtId="4" fontId="4" fillId="0" borderId="0" xfId="0" applyNumberFormat="1" applyFont="1" applyFill="1" applyBorder="1" applyAlignment="1">
      <alignment horizontal="left" wrapText="1" readingOrder="1"/>
    </xf>
    <xf numFmtId="4" fontId="4" fillId="2" borderId="0" xfId="52" applyNumberFormat="1" applyFont="1" applyFill="1" applyBorder="1" applyAlignment="1">
      <alignment horizontal="right" wrapText="1"/>
    </xf>
    <xf numFmtId="3" fontId="4" fillId="2" borderId="0" xfId="52" applyNumberFormat="1" applyFont="1" applyFill="1" applyBorder="1" applyAlignment="1">
      <alignment horizontal="right" wrapText="1"/>
    </xf>
    <xf numFmtId="4" fontId="24" fillId="2" borderId="1" xfId="0" applyNumberFormat="1" applyFont="1" applyFill="1" applyBorder="1" applyAlignment="1">
      <alignment horizontal="right" wrapText="1"/>
    </xf>
    <xf numFmtId="0" fontId="24" fillId="2" borderId="1" xfId="0" applyFont="1" applyFill="1" applyBorder="1" applyAlignment="1">
      <alignment wrapText="1"/>
    </xf>
    <xf numFmtId="4" fontId="25" fillId="2" borderId="2" xfId="0" applyNumberFormat="1" applyFont="1" applyFill="1" applyBorder="1" applyAlignment="1">
      <alignment horizontal="right" wrapText="1"/>
    </xf>
    <xf numFmtId="3" fontId="24" fillId="2" borderId="1" xfId="0" applyNumberFormat="1" applyFont="1" applyFill="1" applyBorder="1" applyAlignment="1">
      <alignment horizontal="right" wrapText="1"/>
    </xf>
    <xf numFmtId="4" fontId="24" fillId="2" borderId="1" xfId="0" applyNumberFormat="1" applyFont="1" applyFill="1" applyBorder="1" applyAlignment="1">
      <alignment horizontal="right"/>
    </xf>
    <xf numFmtId="4" fontId="25" fillId="2" borderId="1" xfId="0" applyNumberFormat="1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right"/>
    </xf>
    <xf numFmtId="0" fontId="0" fillId="2" borderId="0" xfId="0" applyFont="1" applyFill="1" applyAlignment="1"/>
    <xf numFmtId="4" fontId="24" fillId="2" borderId="1" xfId="0" applyNumberFormat="1" applyFont="1" applyFill="1" applyBorder="1" applyAlignment="1"/>
    <xf numFmtId="0" fontId="24" fillId="2" borderId="0" xfId="0" applyFont="1" applyFill="1" applyAlignment="1"/>
    <xf numFmtId="3" fontId="24" fillId="2" borderId="1" xfId="0" applyNumberFormat="1" applyFont="1" applyFill="1" applyBorder="1" applyAlignment="1"/>
    <xf numFmtId="3" fontId="25" fillId="2" borderId="1" xfId="0" applyNumberFormat="1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center" wrapText="1"/>
    </xf>
    <xf numFmtId="4" fontId="24" fillId="2" borderId="1" xfId="0" applyNumberFormat="1" applyFont="1" applyFill="1" applyBorder="1" applyAlignment="1">
      <alignment wrapText="1"/>
    </xf>
    <xf numFmtId="0" fontId="0" fillId="2" borderId="0" xfId="0" applyFont="1" applyFill="1"/>
    <xf numFmtId="0" fontId="24" fillId="2" borderId="1" xfId="46" applyNumberFormat="1" applyFont="1" applyFill="1" applyBorder="1" applyAlignment="1" applyProtection="1">
      <alignment horizontal="left" wrapText="1"/>
    </xf>
    <xf numFmtId="4" fontId="24" fillId="2" borderId="0" xfId="0" applyNumberFormat="1" applyFont="1" applyFill="1" applyBorder="1" applyAlignment="1" applyProtection="1">
      <alignment horizontal="right"/>
    </xf>
    <xf numFmtId="4" fontId="24" fillId="2" borderId="0" xfId="0" applyNumberFormat="1" applyFont="1" applyFill="1" applyBorder="1" applyAlignment="1"/>
    <xf numFmtId="3" fontId="24" fillId="2" borderId="0" xfId="0" applyNumberFormat="1" applyFont="1" applyFill="1" applyBorder="1" applyAlignment="1"/>
    <xf numFmtId="4" fontId="24" fillId="2" borderId="0" xfId="43" applyNumberFormat="1" applyFont="1" applyFill="1" applyBorder="1" applyAlignment="1">
      <alignment horizontal="right" wrapText="1"/>
    </xf>
    <xf numFmtId="3" fontId="24" fillId="2" borderId="1" xfId="0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4" fontId="25" fillId="2" borderId="1" xfId="0" applyNumberFormat="1" applyFont="1" applyFill="1" applyBorder="1" applyAlignment="1"/>
    <xf numFmtId="49" fontId="24" fillId="2" borderId="1" xfId="0" applyNumberFormat="1" applyFont="1" applyFill="1" applyBorder="1" applyAlignment="1">
      <alignment horizontal="center" wrapText="1"/>
    </xf>
    <xf numFmtId="0" fontId="24" fillId="2" borderId="1" xfId="46" applyFont="1" applyFill="1" applyBorder="1" applyAlignment="1">
      <alignment horizontal="center" wrapText="1"/>
    </xf>
    <xf numFmtId="3" fontId="24" fillId="2" borderId="1" xfId="0" applyNumberFormat="1" applyFont="1" applyFill="1" applyBorder="1" applyAlignment="1">
      <alignment horizontal="center" wrapText="1"/>
    </xf>
    <xf numFmtId="0" fontId="24" fillId="2" borderId="1" xfId="46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3" fontId="27" fillId="3" borderId="1" xfId="0" applyNumberFormat="1" applyFont="1" applyFill="1" applyBorder="1" applyAlignment="1">
      <alignment horizontal="center"/>
    </xf>
    <xf numFmtId="4" fontId="4" fillId="2" borderId="0" xfId="43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right"/>
    </xf>
    <xf numFmtId="0" fontId="24" fillId="2" borderId="1" xfId="46" applyNumberFormat="1" applyFont="1" applyFill="1" applyBorder="1" applyAlignment="1" applyProtection="1">
      <alignment horizontal="center"/>
    </xf>
    <xf numFmtId="0" fontId="24" fillId="2" borderId="1" xfId="46" applyNumberFormat="1" applyFont="1" applyFill="1" applyBorder="1" applyAlignment="1" applyProtection="1">
      <alignment horizontal="center" wrapText="1"/>
    </xf>
    <xf numFmtId="4" fontId="24" fillId="2" borderId="1" xfId="46" applyNumberFormat="1" applyFont="1" applyFill="1" applyBorder="1" applyAlignment="1" applyProtection="1">
      <alignment horizontal="right"/>
    </xf>
    <xf numFmtId="3" fontId="24" fillId="2" borderId="1" xfId="46" applyNumberFormat="1" applyFont="1" applyFill="1" applyBorder="1" applyAlignment="1" applyProtection="1">
      <alignment horizontal="right"/>
    </xf>
    <xf numFmtId="49" fontId="24" fillId="2" borderId="1" xfId="46" applyNumberFormat="1" applyFont="1" applyFill="1" applyBorder="1" applyAlignment="1">
      <alignment wrapText="1"/>
    </xf>
    <xf numFmtId="2" fontId="25" fillId="2" borderId="1" xfId="0" applyNumberFormat="1" applyFont="1" applyFill="1" applyBorder="1" applyAlignment="1">
      <alignment horizontal="center"/>
    </xf>
    <xf numFmtId="0" fontId="24" fillId="2" borderId="1" xfId="46" applyNumberFormat="1" applyFont="1" applyFill="1" applyBorder="1" applyAlignment="1">
      <alignment horizontal="center" wrapText="1"/>
    </xf>
    <xf numFmtId="4" fontId="24" fillId="2" borderId="1" xfId="46" applyNumberFormat="1" applyFont="1" applyFill="1" applyBorder="1" applyAlignment="1" applyProtection="1"/>
    <xf numFmtId="3" fontId="24" fillId="2" borderId="1" xfId="46" applyNumberFormat="1" applyFont="1" applyFill="1" applyBorder="1" applyAlignment="1" applyProtection="1"/>
    <xf numFmtId="0" fontId="24" fillId="0" borderId="1" xfId="0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 wrapText="1"/>
    </xf>
    <xf numFmtId="0" fontId="24" fillId="0" borderId="1" xfId="0" applyFont="1" applyFill="1" applyBorder="1" applyAlignment="1">
      <alignment wrapText="1"/>
    </xf>
    <xf numFmtId="4" fontId="25" fillId="2" borderId="1" xfId="52" applyNumberFormat="1" applyFont="1" applyFill="1" applyBorder="1" applyAlignment="1">
      <alignment horizontal="right" wrapText="1"/>
    </xf>
    <xf numFmtId="3" fontId="25" fillId="2" borderId="1" xfId="52" applyNumberFormat="1" applyFont="1" applyFill="1" applyBorder="1" applyAlignment="1">
      <alignment horizontal="right" wrapText="1"/>
    </xf>
    <xf numFmtId="3" fontId="24" fillId="2" borderId="1" xfId="0" applyNumberFormat="1" applyFont="1" applyFill="1" applyBorder="1" applyAlignment="1">
      <alignment horizontal="center" wrapText="1" readingOrder="1"/>
    </xf>
    <xf numFmtId="4" fontId="24" fillId="2" borderId="1" xfId="0" applyNumberFormat="1" applyFont="1" applyFill="1" applyBorder="1" applyAlignment="1">
      <alignment horizontal="left" wrapText="1" readingOrder="1"/>
    </xf>
    <xf numFmtId="4" fontId="24" fillId="2" borderId="1" xfId="52" applyNumberFormat="1" applyFont="1" applyFill="1" applyBorder="1" applyAlignment="1">
      <alignment horizontal="right" wrapText="1"/>
    </xf>
    <xf numFmtId="3" fontId="24" fillId="2" borderId="1" xfId="52" applyNumberFormat="1" applyFont="1" applyFill="1" applyBorder="1" applyAlignment="1">
      <alignment horizontal="right" wrapText="1"/>
    </xf>
    <xf numFmtId="0" fontId="24" fillId="2" borderId="0" xfId="33" applyFont="1" applyFill="1" applyBorder="1"/>
    <xf numFmtId="4" fontId="25" fillId="0" borderId="1" xfId="0" applyNumberFormat="1" applyFont="1" applyFill="1" applyBorder="1" applyAlignment="1">
      <alignment horizontal="right" wrapText="1"/>
    </xf>
    <xf numFmtId="3" fontId="25" fillId="0" borderId="1" xfId="0" applyNumberFormat="1" applyFont="1" applyFill="1" applyBorder="1" applyAlignment="1">
      <alignment horizontal="right" wrapText="1"/>
    </xf>
    <xf numFmtId="0" fontId="4" fillId="2" borderId="0" xfId="33" applyFont="1" applyFill="1" applyBorder="1" applyAlignment="1">
      <alignment horizontal="left" wrapText="1"/>
    </xf>
    <xf numFmtId="4" fontId="24" fillId="0" borderId="4" xfId="0" applyNumberFormat="1" applyFont="1" applyFill="1" applyBorder="1" applyAlignment="1">
      <alignment horizontal="right"/>
    </xf>
    <xf numFmtId="0" fontId="24" fillId="0" borderId="0" xfId="0" applyFont="1" applyFill="1" applyAlignment="1"/>
    <xf numFmtId="0" fontId="5" fillId="4" borderId="2" xfId="0" applyFont="1" applyFill="1" applyBorder="1" applyAlignment="1">
      <alignment horizontal="center" wrapText="1"/>
    </xf>
    <xf numFmtId="0" fontId="24" fillId="4" borderId="2" xfId="0" applyFont="1" applyFill="1" applyBorder="1" applyAlignment="1">
      <alignment horizontal="center"/>
    </xf>
    <xf numFmtId="4" fontId="0" fillId="0" borderId="0" xfId="0" applyNumberFormat="1" applyFont="1" applyFill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25" fillId="2" borderId="4" xfId="0" applyFont="1" applyFill="1" applyBorder="1" applyAlignment="1">
      <alignment wrapText="1"/>
    </xf>
    <xf numFmtId="0" fontId="4" fillId="2" borderId="1" xfId="46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/>
    <xf numFmtId="3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2" borderId="0" xfId="33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4" fontId="24" fillId="0" borderId="0" xfId="0" applyNumberFormat="1" applyFont="1" applyFill="1" applyBorder="1" applyAlignment="1">
      <alignment horizontal="right" wrapText="1"/>
    </xf>
    <xf numFmtId="3" fontId="24" fillId="0" borderId="0" xfId="0" applyNumberFormat="1" applyFont="1" applyFill="1" applyBorder="1" applyAlignment="1">
      <alignment horizontal="right"/>
    </xf>
    <xf numFmtId="4" fontId="24" fillId="0" borderId="0" xfId="0" applyNumberFormat="1" applyFont="1" applyFill="1" applyBorder="1" applyAlignment="1">
      <alignment horizontal="right"/>
    </xf>
    <xf numFmtId="0" fontId="28" fillId="0" borderId="0" xfId="0" applyFont="1" applyFill="1"/>
    <xf numFmtId="4" fontId="4" fillId="0" borderId="4" xfId="0" applyNumberFormat="1" applyFont="1" applyFill="1" applyBorder="1" applyAlignment="1">
      <alignment horizontal="right"/>
    </xf>
    <xf numFmtId="0" fontId="4" fillId="0" borderId="0" xfId="0" applyFont="1" applyFill="1" applyAlignment="1"/>
    <xf numFmtId="4" fontId="4" fillId="4" borderId="1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24" fillId="2" borderId="0" xfId="0" applyNumberFormat="1" applyFont="1" applyFill="1"/>
    <xf numFmtId="0" fontId="24" fillId="0" borderId="1" xfId="46" applyNumberFormat="1" applyFont="1" applyFill="1" applyBorder="1" applyAlignment="1" applyProtection="1">
      <alignment horizontal="left" wrapText="1"/>
    </xf>
    <xf numFmtId="4" fontId="24" fillId="0" borderId="1" xfId="43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73" fontId="13" fillId="4" borderId="1" xfId="0" applyNumberFormat="1" applyFont="1" applyFill="1" applyBorder="1" applyAlignment="1">
      <alignment horizontal="center" wrapText="1"/>
    </xf>
    <xf numFmtId="3" fontId="4" fillId="4" borderId="1" xfId="0" applyNumberFormat="1" applyFont="1" applyFill="1" applyBorder="1" applyAlignment="1">
      <alignment horizontal="right" wrapText="1"/>
    </xf>
    <xf numFmtId="173" fontId="11" fillId="4" borderId="1" xfId="0" applyNumberFormat="1" applyFont="1" applyFill="1" applyBorder="1" applyAlignment="1">
      <alignment horizontal="left" wrapText="1"/>
    </xf>
    <xf numFmtId="4" fontId="11" fillId="4" borderId="1" xfId="0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horizontal="right"/>
    </xf>
    <xf numFmtId="4" fontId="29" fillId="0" borderId="1" xfId="0" applyNumberFormat="1" applyFont="1" applyFill="1" applyBorder="1" applyAlignment="1">
      <alignment horizontal="right" wrapText="1"/>
    </xf>
    <xf numFmtId="4" fontId="29" fillId="0" borderId="1" xfId="0" applyNumberFormat="1" applyFont="1" applyFill="1" applyBorder="1" applyAlignment="1">
      <alignment horizontal="right"/>
    </xf>
    <xf numFmtId="4" fontId="4" fillId="2" borderId="0" xfId="33" applyNumberFormat="1" applyFont="1" applyFill="1" applyBorder="1" applyAlignment="1"/>
    <xf numFmtId="2" fontId="4" fillId="0" borderId="1" xfId="0" applyNumberFormat="1" applyFont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31" fillId="3" borderId="4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6" fillId="0" borderId="0" xfId="33" applyFont="1" applyFill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left" wrapText="1"/>
    </xf>
    <xf numFmtId="0" fontId="25" fillId="2" borderId="5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wrapText="1" readingOrder="1"/>
    </xf>
    <xf numFmtId="0" fontId="25" fillId="0" borderId="1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left" wrapText="1"/>
    </xf>
    <xf numFmtId="4" fontId="32" fillId="2" borderId="0" xfId="0" applyNumberFormat="1" applyFont="1" applyFill="1" applyBorder="1" applyAlignment="1">
      <alignment horizontal="left"/>
    </xf>
    <xf numFmtId="4" fontId="11" fillId="2" borderId="3" xfId="0" applyNumberFormat="1" applyFont="1" applyFill="1" applyBorder="1" applyAlignment="1">
      <alignment horizontal="left"/>
    </xf>
    <xf numFmtId="0" fontId="4" fillId="2" borderId="0" xfId="33" applyFont="1" applyFill="1" applyBorder="1" applyAlignment="1">
      <alignment horizontal="left" wrapText="1"/>
    </xf>
  </cellXfs>
  <cellStyles count="737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10" xfId="6"/>
    <cellStyle name="Обычный 11" xfId="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" xfId="16"/>
    <cellStyle name="Обычный 2 2" xfId="17"/>
    <cellStyle name="Обычный 2 2 2" xfId="18"/>
    <cellStyle name="Обычный 2 2 2 2" xfId="19"/>
    <cellStyle name="Обычный 2 2 2 3" xfId="20"/>
    <cellStyle name="Обычный 2 2 3" xfId="21"/>
    <cellStyle name="Обычный 2 2 4" xfId="22"/>
    <cellStyle name="Обычный 2 2 5" xfId="23"/>
    <cellStyle name="Обычный 2 3" xfId="24"/>
    <cellStyle name="Обычный 2 3 2" xfId="25"/>
    <cellStyle name="Обычный 2 3 3" xfId="26"/>
    <cellStyle name="Обычный 2 4" xfId="27"/>
    <cellStyle name="Обычный 2 4 2" xfId="28"/>
    <cellStyle name="Обычный 2 5" xfId="29"/>
    <cellStyle name="Обычный 20" xfId="30"/>
    <cellStyle name="Обычный 21" xfId="31"/>
    <cellStyle name="Обычный 22" xfId="32"/>
    <cellStyle name="Обычный 23" xfId="33"/>
    <cellStyle name="Обычный 23 2" xfId="34"/>
    <cellStyle name="Обычный 24" xfId="35"/>
    <cellStyle name="Обычный 25" xfId="36"/>
    <cellStyle name="Обычный 3" xfId="37"/>
    <cellStyle name="Обычный 3 2" xfId="38"/>
    <cellStyle name="Обычный 3 3" xfId="39"/>
    <cellStyle name="Обычный 3 4" xfId="40"/>
    <cellStyle name="Обычный 3 5" xfId="41"/>
    <cellStyle name="Обычный 3 6" xfId="42"/>
    <cellStyle name="Обычный 4" xfId="43"/>
    <cellStyle name="Обычный 4 2" xfId="44"/>
    <cellStyle name="Обычный 4 3" xfId="45"/>
    <cellStyle name="Обычный 5" xfId="46"/>
    <cellStyle name="Обычный 5 2" xfId="47"/>
    <cellStyle name="Обычный 6" xfId="48"/>
    <cellStyle name="Обычный 7" xfId="49"/>
    <cellStyle name="Обычный 8" xfId="50"/>
    <cellStyle name="Обычный 9" xfId="51"/>
    <cellStyle name="Финансовый" xfId="52" builtinId="3"/>
    <cellStyle name="Финансовый 10" xfId="53"/>
    <cellStyle name="Финансовый 10 2" xfId="54"/>
    <cellStyle name="Финансовый 11" xfId="55"/>
    <cellStyle name="Финансовый 11 2" xfId="56"/>
    <cellStyle name="Финансовый 11 2 2" xfId="57"/>
    <cellStyle name="Финансовый 11 2 2 2" xfId="58"/>
    <cellStyle name="Финансовый 11 2 3" xfId="59"/>
    <cellStyle name="Финансовый 11 2 3 2" xfId="60"/>
    <cellStyle name="Финансовый 11 2 4" xfId="61"/>
    <cellStyle name="Финансовый 11 3" xfId="62"/>
    <cellStyle name="Финансовый 11 3 2" xfId="63"/>
    <cellStyle name="Финансовый 11 4" xfId="64"/>
    <cellStyle name="Финансовый 11 4 2" xfId="65"/>
    <cellStyle name="Финансовый 11 5" xfId="66"/>
    <cellStyle name="Финансовый 11 6" xfId="67"/>
    <cellStyle name="Финансовый 11 7" xfId="68"/>
    <cellStyle name="Финансовый 11 8" xfId="69"/>
    <cellStyle name="Финансовый 12" xfId="70"/>
    <cellStyle name="Финансовый 12 2" xfId="71"/>
    <cellStyle name="Финансовый 12 2 2" xfId="72"/>
    <cellStyle name="Финансовый 12 3" xfId="73"/>
    <cellStyle name="Финансовый 12 3 2" xfId="74"/>
    <cellStyle name="Финансовый 12 4" xfId="75"/>
    <cellStyle name="Финансовый 12 5" xfId="76"/>
    <cellStyle name="Финансовый 12 6" xfId="77"/>
    <cellStyle name="Финансовый 12 7" xfId="78"/>
    <cellStyle name="Финансовый 13" xfId="79"/>
    <cellStyle name="Финансовый 13 2" xfId="80"/>
    <cellStyle name="Финансовый 14" xfId="81"/>
    <cellStyle name="Финансовый 14 2" xfId="82"/>
    <cellStyle name="Финансовый 15" xfId="83"/>
    <cellStyle name="Финансовый 16" xfId="84"/>
    <cellStyle name="Финансовый 2" xfId="85"/>
    <cellStyle name="Финансовый 2 10" xfId="86"/>
    <cellStyle name="Финансовый 2 10 2" xfId="87"/>
    <cellStyle name="Финансовый 2 10 2 2" xfId="88"/>
    <cellStyle name="Финансовый 2 10 3" xfId="89"/>
    <cellStyle name="Финансовый 2 10 3 2" xfId="90"/>
    <cellStyle name="Финансовый 2 10 4" xfId="91"/>
    <cellStyle name="Финансовый 2 11" xfId="92"/>
    <cellStyle name="Финансовый 2 11 2" xfId="93"/>
    <cellStyle name="Финансовый 2 12" xfId="94"/>
    <cellStyle name="Финансовый 2 12 2" xfId="95"/>
    <cellStyle name="Финансовый 2 13" xfId="96"/>
    <cellStyle name="Финансовый 2 14" xfId="97"/>
    <cellStyle name="Финансовый 2 15" xfId="98"/>
    <cellStyle name="Финансовый 2 16" xfId="99"/>
    <cellStyle name="Финансовый 2 2" xfId="100"/>
    <cellStyle name="Финансовый 2 3" xfId="101"/>
    <cellStyle name="Финансовый 2 3 10" xfId="102"/>
    <cellStyle name="Финансовый 2 3 11" xfId="103"/>
    <cellStyle name="Финансовый 2 3 12" xfId="104"/>
    <cellStyle name="Финансовый 2 3 2" xfId="105"/>
    <cellStyle name="Финансовый 2 3 2 10" xfId="106"/>
    <cellStyle name="Финансовый 2 3 2 11" xfId="107"/>
    <cellStyle name="Финансовый 2 3 2 2" xfId="108"/>
    <cellStyle name="Финансовый 2 3 2 2 2" xfId="109"/>
    <cellStyle name="Финансовый 2 3 2 2 2 2" xfId="110"/>
    <cellStyle name="Финансовый 2 3 2 2 2 2 2" xfId="111"/>
    <cellStyle name="Финансовый 2 3 2 2 2 2 2 2" xfId="112"/>
    <cellStyle name="Финансовый 2 3 2 2 2 2 2 2 2" xfId="113"/>
    <cellStyle name="Финансовый 2 3 2 2 2 2 2 3" xfId="114"/>
    <cellStyle name="Финансовый 2 3 2 2 2 2 2 3 2" xfId="115"/>
    <cellStyle name="Финансовый 2 3 2 2 2 2 2 4" xfId="116"/>
    <cellStyle name="Финансовый 2 3 2 2 2 2 3" xfId="117"/>
    <cellStyle name="Финансовый 2 3 2 2 2 2 3 2" xfId="118"/>
    <cellStyle name="Финансовый 2 3 2 2 2 2 4" xfId="119"/>
    <cellStyle name="Финансовый 2 3 2 2 2 2 4 2" xfId="120"/>
    <cellStyle name="Финансовый 2 3 2 2 2 2 5" xfId="121"/>
    <cellStyle name="Финансовый 2 3 2 2 2 2 6" xfId="122"/>
    <cellStyle name="Финансовый 2 3 2 2 2 2 7" xfId="123"/>
    <cellStyle name="Финансовый 2 3 2 2 2 2 8" xfId="124"/>
    <cellStyle name="Финансовый 2 3 2 2 2 3" xfId="125"/>
    <cellStyle name="Финансовый 2 3 2 2 2 3 2" xfId="126"/>
    <cellStyle name="Финансовый 2 3 2 2 2 3 2 2" xfId="127"/>
    <cellStyle name="Финансовый 2 3 2 2 2 3 3" xfId="128"/>
    <cellStyle name="Финансовый 2 3 2 2 2 3 3 2" xfId="129"/>
    <cellStyle name="Финансовый 2 3 2 2 2 3 4" xfId="130"/>
    <cellStyle name="Финансовый 2 3 2 2 2 4" xfId="131"/>
    <cellStyle name="Финансовый 2 3 2 2 2 4 2" xfId="132"/>
    <cellStyle name="Финансовый 2 3 2 2 2 5" xfId="133"/>
    <cellStyle name="Финансовый 2 3 2 2 2 5 2" xfId="134"/>
    <cellStyle name="Финансовый 2 3 2 2 2 6" xfId="135"/>
    <cellStyle name="Финансовый 2 3 2 2 2 7" xfId="136"/>
    <cellStyle name="Финансовый 2 3 2 2 2 8" xfId="137"/>
    <cellStyle name="Финансовый 2 3 2 2 2 9" xfId="138"/>
    <cellStyle name="Финансовый 2 3 2 2 3" xfId="139"/>
    <cellStyle name="Финансовый 2 3 2 2 3 2" xfId="140"/>
    <cellStyle name="Финансовый 2 3 2 2 3 2 2" xfId="141"/>
    <cellStyle name="Финансовый 2 3 2 2 3 3" xfId="142"/>
    <cellStyle name="Финансовый 2 3 2 2 3 3 2" xfId="143"/>
    <cellStyle name="Финансовый 2 3 2 2 3 4" xfId="144"/>
    <cellStyle name="Финансовый 2 3 2 2 4" xfId="145"/>
    <cellStyle name="Финансовый 2 3 2 2 4 2" xfId="146"/>
    <cellStyle name="Финансовый 2 3 2 2 5" xfId="147"/>
    <cellStyle name="Финансовый 2 3 2 2 5 2" xfId="148"/>
    <cellStyle name="Финансовый 2 3 2 2 6" xfId="149"/>
    <cellStyle name="Финансовый 2 3 2 2 7" xfId="150"/>
    <cellStyle name="Финансовый 2 3 2 2 8" xfId="151"/>
    <cellStyle name="Финансовый 2 3 2 2 9" xfId="152"/>
    <cellStyle name="Финансовый 2 3 2 3" xfId="153"/>
    <cellStyle name="Финансовый 2 3 2 3 2" xfId="154"/>
    <cellStyle name="Финансовый 2 3 2 3 2 2" xfId="155"/>
    <cellStyle name="Финансовый 2 3 2 3 2 2 2" xfId="156"/>
    <cellStyle name="Финансовый 2 3 2 3 2 3" xfId="157"/>
    <cellStyle name="Финансовый 2 3 2 3 2 3 2" xfId="158"/>
    <cellStyle name="Финансовый 2 3 2 3 2 4" xfId="159"/>
    <cellStyle name="Финансовый 2 3 2 3 3" xfId="160"/>
    <cellStyle name="Финансовый 2 3 2 3 3 2" xfId="161"/>
    <cellStyle name="Финансовый 2 3 2 3 4" xfId="162"/>
    <cellStyle name="Финансовый 2 3 2 3 4 2" xfId="163"/>
    <cellStyle name="Финансовый 2 3 2 3 5" xfId="164"/>
    <cellStyle name="Финансовый 2 3 2 3 6" xfId="165"/>
    <cellStyle name="Финансовый 2 3 2 3 7" xfId="166"/>
    <cellStyle name="Финансовый 2 3 2 3 8" xfId="167"/>
    <cellStyle name="Финансовый 2 3 2 4" xfId="168"/>
    <cellStyle name="Финансовый 2 3 2 4 2" xfId="169"/>
    <cellStyle name="Финансовый 2 3 2 4 2 2" xfId="170"/>
    <cellStyle name="Финансовый 2 3 2 4 2 2 2" xfId="171"/>
    <cellStyle name="Финансовый 2 3 2 4 2 3" xfId="172"/>
    <cellStyle name="Финансовый 2 3 2 4 2 3 2" xfId="173"/>
    <cellStyle name="Финансовый 2 3 2 4 2 4" xfId="174"/>
    <cellStyle name="Финансовый 2 3 2 4 3" xfId="175"/>
    <cellStyle name="Финансовый 2 3 2 4 3 2" xfId="176"/>
    <cellStyle name="Финансовый 2 3 2 4 4" xfId="177"/>
    <cellStyle name="Финансовый 2 3 2 4 4 2" xfId="178"/>
    <cellStyle name="Финансовый 2 3 2 4 5" xfId="179"/>
    <cellStyle name="Финансовый 2 3 2 4 6" xfId="180"/>
    <cellStyle name="Финансовый 2 3 2 4 7" xfId="181"/>
    <cellStyle name="Финансовый 2 3 2 4 8" xfId="182"/>
    <cellStyle name="Финансовый 2 3 2 5" xfId="183"/>
    <cellStyle name="Финансовый 2 3 2 5 2" xfId="184"/>
    <cellStyle name="Финансовый 2 3 2 5 2 2" xfId="185"/>
    <cellStyle name="Финансовый 2 3 2 5 3" xfId="186"/>
    <cellStyle name="Финансовый 2 3 2 5 3 2" xfId="187"/>
    <cellStyle name="Финансовый 2 3 2 5 4" xfId="188"/>
    <cellStyle name="Финансовый 2 3 2 6" xfId="189"/>
    <cellStyle name="Финансовый 2 3 2 6 2" xfId="190"/>
    <cellStyle name="Финансовый 2 3 2 7" xfId="191"/>
    <cellStyle name="Финансовый 2 3 2 7 2" xfId="192"/>
    <cellStyle name="Финансовый 2 3 2 8" xfId="193"/>
    <cellStyle name="Финансовый 2 3 2 9" xfId="194"/>
    <cellStyle name="Финансовый 2 3 3" xfId="195"/>
    <cellStyle name="Финансовый 2 3 3 2" xfId="196"/>
    <cellStyle name="Финансовый 2 3 3 2 2" xfId="197"/>
    <cellStyle name="Финансовый 2 3 3 2 2 2" xfId="198"/>
    <cellStyle name="Финансовый 2 3 3 2 2 2 2" xfId="199"/>
    <cellStyle name="Финансовый 2 3 3 2 2 3" xfId="200"/>
    <cellStyle name="Финансовый 2 3 3 2 2 3 2" xfId="201"/>
    <cellStyle name="Финансовый 2 3 3 2 2 4" xfId="202"/>
    <cellStyle name="Финансовый 2 3 3 2 3" xfId="203"/>
    <cellStyle name="Финансовый 2 3 3 2 3 2" xfId="204"/>
    <cellStyle name="Финансовый 2 3 3 2 4" xfId="205"/>
    <cellStyle name="Финансовый 2 3 3 2 4 2" xfId="206"/>
    <cellStyle name="Финансовый 2 3 3 2 5" xfId="207"/>
    <cellStyle name="Финансовый 2 3 3 2 6" xfId="208"/>
    <cellStyle name="Финансовый 2 3 3 2 7" xfId="209"/>
    <cellStyle name="Финансовый 2 3 3 2 8" xfId="210"/>
    <cellStyle name="Финансовый 2 3 3 3" xfId="211"/>
    <cellStyle name="Финансовый 2 3 3 3 2" xfId="212"/>
    <cellStyle name="Финансовый 2 3 3 3 2 2" xfId="213"/>
    <cellStyle name="Финансовый 2 3 3 3 3" xfId="214"/>
    <cellStyle name="Финансовый 2 3 3 3 3 2" xfId="215"/>
    <cellStyle name="Финансовый 2 3 3 3 4" xfId="216"/>
    <cellStyle name="Финансовый 2 3 3 4" xfId="217"/>
    <cellStyle name="Финансовый 2 3 3 4 2" xfId="218"/>
    <cellStyle name="Финансовый 2 3 3 5" xfId="219"/>
    <cellStyle name="Финансовый 2 3 3 5 2" xfId="220"/>
    <cellStyle name="Финансовый 2 3 3 6" xfId="221"/>
    <cellStyle name="Финансовый 2 3 3 7" xfId="222"/>
    <cellStyle name="Финансовый 2 3 3 8" xfId="223"/>
    <cellStyle name="Финансовый 2 3 3 9" xfId="224"/>
    <cellStyle name="Финансовый 2 3 4" xfId="225"/>
    <cellStyle name="Финансовый 2 3 4 2" xfId="226"/>
    <cellStyle name="Финансовый 2 3 4 2 2" xfId="227"/>
    <cellStyle name="Финансовый 2 3 4 2 2 2" xfId="228"/>
    <cellStyle name="Финансовый 2 3 4 2 3" xfId="229"/>
    <cellStyle name="Финансовый 2 3 4 2 3 2" xfId="230"/>
    <cellStyle name="Финансовый 2 3 4 2 4" xfId="231"/>
    <cellStyle name="Финансовый 2 3 4 3" xfId="232"/>
    <cellStyle name="Финансовый 2 3 4 3 2" xfId="233"/>
    <cellStyle name="Финансовый 2 3 4 4" xfId="234"/>
    <cellStyle name="Финансовый 2 3 4 4 2" xfId="235"/>
    <cellStyle name="Финансовый 2 3 4 5" xfId="236"/>
    <cellStyle name="Финансовый 2 3 4 6" xfId="237"/>
    <cellStyle name="Финансовый 2 3 4 7" xfId="238"/>
    <cellStyle name="Финансовый 2 3 4 8" xfId="239"/>
    <cellStyle name="Финансовый 2 3 5" xfId="240"/>
    <cellStyle name="Финансовый 2 3 5 2" xfId="241"/>
    <cellStyle name="Финансовый 2 3 5 2 2" xfId="242"/>
    <cellStyle name="Финансовый 2 3 5 2 2 2" xfId="243"/>
    <cellStyle name="Финансовый 2 3 5 2 3" xfId="244"/>
    <cellStyle name="Финансовый 2 3 5 2 3 2" xfId="245"/>
    <cellStyle name="Финансовый 2 3 5 2 4" xfId="246"/>
    <cellStyle name="Финансовый 2 3 5 3" xfId="247"/>
    <cellStyle name="Финансовый 2 3 5 3 2" xfId="248"/>
    <cellStyle name="Финансовый 2 3 5 4" xfId="249"/>
    <cellStyle name="Финансовый 2 3 5 4 2" xfId="250"/>
    <cellStyle name="Финансовый 2 3 5 5" xfId="251"/>
    <cellStyle name="Финансовый 2 3 5 6" xfId="252"/>
    <cellStyle name="Финансовый 2 3 5 7" xfId="253"/>
    <cellStyle name="Финансовый 2 3 5 8" xfId="254"/>
    <cellStyle name="Финансовый 2 3 6" xfId="255"/>
    <cellStyle name="Финансовый 2 3 6 2" xfId="256"/>
    <cellStyle name="Финансовый 2 3 6 2 2" xfId="257"/>
    <cellStyle name="Финансовый 2 3 6 3" xfId="258"/>
    <cellStyle name="Финансовый 2 3 6 3 2" xfId="259"/>
    <cellStyle name="Финансовый 2 3 6 4" xfId="260"/>
    <cellStyle name="Финансовый 2 3 7" xfId="261"/>
    <cellStyle name="Финансовый 2 3 7 2" xfId="262"/>
    <cellStyle name="Финансовый 2 3 8" xfId="263"/>
    <cellStyle name="Финансовый 2 3 8 2" xfId="264"/>
    <cellStyle name="Финансовый 2 3 9" xfId="265"/>
    <cellStyle name="Финансовый 2 4" xfId="266"/>
    <cellStyle name="Финансовый 2 4 10" xfId="267"/>
    <cellStyle name="Финансовый 2 4 11" xfId="268"/>
    <cellStyle name="Финансовый 2 4 2" xfId="269"/>
    <cellStyle name="Финансовый 2 4 2 2" xfId="270"/>
    <cellStyle name="Финансовый 2 4 2 2 2" xfId="271"/>
    <cellStyle name="Финансовый 2 4 2 2 2 2" xfId="272"/>
    <cellStyle name="Финансовый 2 4 2 2 2 2 2" xfId="273"/>
    <cellStyle name="Финансовый 2 4 2 2 2 3" xfId="274"/>
    <cellStyle name="Финансовый 2 4 2 2 2 3 2" xfId="275"/>
    <cellStyle name="Финансовый 2 4 2 2 2 4" xfId="276"/>
    <cellStyle name="Финансовый 2 4 2 2 3" xfId="277"/>
    <cellStyle name="Финансовый 2 4 2 2 3 2" xfId="278"/>
    <cellStyle name="Финансовый 2 4 2 2 4" xfId="279"/>
    <cellStyle name="Финансовый 2 4 2 2 4 2" xfId="280"/>
    <cellStyle name="Финансовый 2 4 2 2 5" xfId="281"/>
    <cellStyle name="Финансовый 2 4 2 2 6" xfId="282"/>
    <cellStyle name="Финансовый 2 4 2 2 7" xfId="283"/>
    <cellStyle name="Финансовый 2 4 2 2 8" xfId="284"/>
    <cellStyle name="Финансовый 2 4 2 3" xfId="285"/>
    <cellStyle name="Финансовый 2 4 2 3 2" xfId="286"/>
    <cellStyle name="Финансовый 2 4 2 3 2 2" xfId="287"/>
    <cellStyle name="Финансовый 2 4 2 3 3" xfId="288"/>
    <cellStyle name="Финансовый 2 4 2 3 3 2" xfId="289"/>
    <cellStyle name="Финансовый 2 4 2 3 4" xfId="290"/>
    <cellStyle name="Финансовый 2 4 2 4" xfId="291"/>
    <cellStyle name="Финансовый 2 4 2 4 2" xfId="292"/>
    <cellStyle name="Финансовый 2 4 2 5" xfId="293"/>
    <cellStyle name="Финансовый 2 4 2 5 2" xfId="294"/>
    <cellStyle name="Финансовый 2 4 2 6" xfId="295"/>
    <cellStyle name="Финансовый 2 4 2 7" xfId="296"/>
    <cellStyle name="Финансовый 2 4 2 8" xfId="297"/>
    <cellStyle name="Финансовый 2 4 2 9" xfId="298"/>
    <cellStyle name="Финансовый 2 4 3" xfId="299"/>
    <cellStyle name="Финансовый 2 4 3 2" xfId="300"/>
    <cellStyle name="Финансовый 2 4 3 2 2" xfId="301"/>
    <cellStyle name="Финансовый 2 4 3 2 2 2" xfId="302"/>
    <cellStyle name="Финансовый 2 4 3 2 3" xfId="303"/>
    <cellStyle name="Финансовый 2 4 3 2 3 2" xfId="304"/>
    <cellStyle name="Финансовый 2 4 3 2 4" xfId="305"/>
    <cellStyle name="Финансовый 2 4 3 3" xfId="306"/>
    <cellStyle name="Финансовый 2 4 3 3 2" xfId="307"/>
    <cellStyle name="Финансовый 2 4 3 4" xfId="308"/>
    <cellStyle name="Финансовый 2 4 3 4 2" xfId="309"/>
    <cellStyle name="Финансовый 2 4 3 5" xfId="310"/>
    <cellStyle name="Финансовый 2 4 3 6" xfId="311"/>
    <cellStyle name="Финансовый 2 4 3 7" xfId="312"/>
    <cellStyle name="Финансовый 2 4 3 8" xfId="313"/>
    <cellStyle name="Финансовый 2 4 4" xfId="314"/>
    <cellStyle name="Финансовый 2 4 4 2" xfId="315"/>
    <cellStyle name="Финансовый 2 4 4 2 2" xfId="316"/>
    <cellStyle name="Финансовый 2 4 4 2 2 2" xfId="317"/>
    <cellStyle name="Финансовый 2 4 4 2 3" xfId="318"/>
    <cellStyle name="Финансовый 2 4 4 2 3 2" xfId="319"/>
    <cellStyle name="Финансовый 2 4 4 2 4" xfId="320"/>
    <cellStyle name="Финансовый 2 4 4 3" xfId="321"/>
    <cellStyle name="Финансовый 2 4 4 3 2" xfId="322"/>
    <cellStyle name="Финансовый 2 4 4 4" xfId="323"/>
    <cellStyle name="Финансовый 2 4 4 4 2" xfId="324"/>
    <cellStyle name="Финансовый 2 4 4 5" xfId="325"/>
    <cellStyle name="Финансовый 2 4 4 6" xfId="326"/>
    <cellStyle name="Финансовый 2 4 4 7" xfId="327"/>
    <cellStyle name="Финансовый 2 4 4 8" xfId="328"/>
    <cellStyle name="Финансовый 2 4 5" xfId="329"/>
    <cellStyle name="Финансовый 2 4 5 2" xfId="330"/>
    <cellStyle name="Финансовый 2 4 5 2 2" xfId="331"/>
    <cellStyle name="Финансовый 2 4 5 3" xfId="332"/>
    <cellStyle name="Финансовый 2 4 5 3 2" xfId="333"/>
    <cellStyle name="Финансовый 2 4 5 4" xfId="334"/>
    <cellStyle name="Финансовый 2 4 6" xfId="335"/>
    <cellStyle name="Финансовый 2 4 6 2" xfId="336"/>
    <cellStyle name="Финансовый 2 4 7" xfId="337"/>
    <cellStyle name="Финансовый 2 4 7 2" xfId="338"/>
    <cellStyle name="Финансовый 2 4 8" xfId="339"/>
    <cellStyle name="Финансовый 2 4 9" xfId="340"/>
    <cellStyle name="Финансовый 2 5" xfId="341"/>
    <cellStyle name="Финансовый 2 5 2" xfId="342"/>
    <cellStyle name="Финансовый 2 5 2 2" xfId="343"/>
    <cellStyle name="Финансовый 2 5 2 2 2" xfId="344"/>
    <cellStyle name="Финансовый 2 5 2 2 2 2" xfId="345"/>
    <cellStyle name="Финансовый 2 5 2 2 3" xfId="346"/>
    <cellStyle name="Финансовый 2 5 2 2 3 2" xfId="347"/>
    <cellStyle name="Финансовый 2 5 2 2 4" xfId="348"/>
    <cellStyle name="Финансовый 2 5 2 3" xfId="349"/>
    <cellStyle name="Финансовый 2 5 2 3 2" xfId="350"/>
    <cellStyle name="Финансовый 2 5 2 4" xfId="351"/>
    <cellStyle name="Финансовый 2 5 2 4 2" xfId="352"/>
    <cellStyle name="Финансовый 2 5 2 5" xfId="353"/>
    <cellStyle name="Финансовый 2 5 2 6" xfId="354"/>
    <cellStyle name="Финансовый 2 5 2 7" xfId="355"/>
    <cellStyle name="Финансовый 2 5 2 8" xfId="356"/>
    <cellStyle name="Финансовый 2 5 3" xfId="357"/>
    <cellStyle name="Финансовый 2 5 3 2" xfId="358"/>
    <cellStyle name="Финансовый 2 5 3 2 2" xfId="359"/>
    <cellStyle name="Финансовый 2 5 3 3" xfId="360"/>
    <cellStyle name="Финансовый 2 5 3 3 2" xfId="361"/>
    <cellStyle name="Финансовый 2 5 3 4" xfId="362"/>
    <cellStyle name="Финансовый 2 5 4" xfId="363"/>
    <cellStyle name="Финансовый 2 5 4 2" xfId="364"/>
    <cellStyle name="Финансовый 2 5 5" xfId="365"/>
    <cellStyle name="Финансовый 2 5 5 2" xfId="366"/>
    <cellStyle name="Финансовый 2 5 6" xfId="367"/>
    <cellStyle name="Финансовый 2 5 7" xfId="368"/>
    <cellStyle name="Финансовый 2 5 8" xfId="369"/>
    <cellStyle name="Финансовый 2 5 9" xfId="370"/>
    <cellStyle name="Финансовый 2 6" xfId="371"/>
    <cellStyle name="Финансовый 2 6 2" xfId="372"/>
    <cellStyle name="Финансовый 2 6 2 2" xfId="373"/>
    <cellStyle name="Финансовый 2 6 2 2 2" xfId="374"/>
    <cellStyle name="Финансовый 2 6 2 3" xfId="375"/>
    <cellStyle name="Финансовый 2 6 2 3 2" xfId="376"/>
    <cellStyle name="Финансовый 2 6 2 4" xfId="377"/>
    <cellStyle name="Финансовый 2 6 3" xfId="378"/>
    <cellStyle name="Финансовый 2 6 3 2" xfId="379"/>
    <cellStyle name="Финансовый 2 6 4" xfId="380"/>
    <cellStyle name="Финансовый 2 6 4 2" xfId="381"/>
    <cellStyle name="Финансовый 2 6 5" xfId="382"/>
    <cellStyle name="Финансовый 2 6 6" xfId="383"/>
    <cellStyle name="Финансовый 2 6 7" xfId="384"/>
    <cellStyle name="Финансовый 2 6 8" xfId="385"/>
    <cellStyle name="Финансовый 2 7" xfId="386"/>
    <cellStyle name="Финансовый 2 7 2" xfId="387"/>
    <cellStyle name="Финансовый 2 7 2 2" xfId="388"/>
    <cellStyle name="Финансовый 2 7 2 2 2" xfId="389"/>
    <cellStyle name="Финансовый 2 7 2 3" xfId="390"/>
    <cellStyle name="Финансовый 2 7 2 3 2" xfId="391"/>
    <cellStyle name="Финансовый 2 7 2 4" xfId="392"/>
    <cellStyle name="Финансовый 2 7 3" xfId="393"/>
    <cellStyle name="Финансовый 2 7 3 2" xfId="394"/>
    <cellStyle name="Финансовый 2 7 4" xfId="395"/>
    <cellStyle name="Финансовый 2 7 4 2" xfId="396"/>
    <cellStyle name="Финансовый 2 7 5" xfId="397"/>
    <cellStyle name="Финансовый 2 7 6" xfId="398"/>
    <cellStyle name="Финансовый 2 7 7" xfId="399"/>
    <cellStyle name="Финансовый 2 7 8" xfId="400"/>
    <cellStyle name="Финансовый 2 8" xfId="401"/>
    <cellStyle name="Финансовый 2 8 2" xfId="402"/>
    <cellStyle name="Финансовый 2 8 2 2" xfId="403"/>
    <cellStyle name="Финансовый 2 8 2 2 2" xfId="404"/>
    <cellStyle name="Финансовый 2 8 2 3" xfId="405"/>
    <cellStyle name="Финансовый 2 8 2 3 2" xfId="406"/>
    <cellStyle name="Финансовый 2 8 2 4" xfId="407"/>
    <cellStyle name="Финансовый 2 8 3" xfId="408"/>
    <cellStyle name="Финансовый 2 8 3 2" xfId="409"/>
    <cellStyle name="Финансовый 2 8 4" xfId="410"/>
    <cellStyle name="Финансовый 2 8 4 2" xfId="411"/>
    <cellStyle name="Финансовый 2 8 5" xfId="412"/>
    <cellStyle name="Финансовый 2 8 6" xfId="413"/>
    <cellStyle name="Финансовый 2 8 7" xfId="414"/>
    <cellStyle name="Финансовый 2 8 8" xfId="415"/>
    <cellStyle name="Финансовый 2 9" xfId="416"/>
    <cellStyle name="Финансовый 2 9 2" xfId="417"/>
    <cellStyle name="Финансовый 2 9 3" xfId="418"/>
    <cellStyle name="Финансовый 3" xfId="419"/>
    <cellStyle name="Финансовый 3 10" xfId="420"/>
    <cellStyle name="Финансовый 3 11" xfId="421"/>
    <cellStyle name="Финансовый 3 12" xfId="422"/>
    <cellStyle name="Финансовый 3 2" xfId="423"/>
    <cellStyle name="Финансовый 3 2 10" xfId="424"/>
    <cellStyle name="Финансовый 3 2 11" xfId="425"/>
    <cellStyle name="Финансовый 3 2 2" xfId="426"/>
    <cellStyle name="Финансовый 3 2 2 2" xfId="427"/>
    <cellStyle name="Финансовый 3 2 2 2 2" xfId="428"/>
    <cellStyle name="Финансовый 3 2 2 2 2 2" xfId="429"/>
    <cellStyle name="Финансовый 3 2 2 2 2 2 2" xfId="430"/>
    <cellStyle name="Финансовый 3 2 2 2 2 3" xfId="431"/>
    <cellStyle name="Финансовый 3 2 2 2 2 3 2" xfId="432"/>
    <cellStyle name="Финансовый 3 2 2 2 2 4" xfId="433"/>
    <cellStyle name="Финансовый 3 2 2 2 3" xfId="434"/>
    <cellStyle name="Финансовый 3 2 2 2 3 2" xfId="435"/>
    <cellStyle name="Финансовый 3 2 2 2 4" xfId="436"/>
    <cellStyle name="Финансовый 3 2 2 2 4 2" xfId="437"/>
    <cellStyle name="Финансовый 3 2 2 2 5" xfId="438"/>
    <cellStyle name="Финансовый 3 2 2 2 6" xfId="439"/>
    <cellStyle name="Финансовый 3 2 2 2 7" xfId="440"/>
    <cellStyle name="Финансовый 3 2 2 2 8" xfId="441"/>
    <cellStyle name="Финансовый 3 2 2 3" xfId="442"/>
    <cellStyle name="Финансовый 3 2 2 3 2" xfId="443"/>
    <cellStyle name="Финансовый 3 2 2 3 2 2" xfId="444"/>
    <cellStyle name="Финансовый 3 2 2 3 3" xfId="445"/>
    <cellStyle name="Финансовый 3 2 2 3 3 2" xfId="446"/>
    <cellStyle name="Финансовый 3 2 2 3 4" xfId="447"/>
    <cellStyle name="Финансовый 3 2 2 4" xfId="448"/>
    <cellStyle name="Финансовый 3 2 2 4 2" xfId="449"/>
    <cellStyle name="Финансовый 3 2 2 5" xfId="450"/>
    <cellStyle name="Финансовый 3 2 2 5 2" xfId="451"/>
    <cellStyle name="Финансовый 3 2 2 6" xfId="452"/>
    <cellStyle name="Финансовый 3 2 2 7" xfId="453"/>
    <cellStyle name="Финансовый 3 2 2 8" xfId="454"/>
    <cellStyle name="Финансовый 3 2 2 9" xfId="455"/>
    <cellStyle name="Финансовый 3 2 3" xfId="456"/>
    <cellStyle name="Финансовый 3 2 3 2" xfId="457"/>
    <cellStyle name="Финансовый 3 2 3 2 2" xfId="458"/>
    <cellStyle name="Финансовый 3 2 3 2 2 2" xfId="459"/>
    <cellStyle name="Финансовый 3 2 3 2 3" xfId="460"/>
    <cellStyle name="Финансовый 3 2 3 2 3 2" xfId="461"/>
    <cellStyle name="Финансовый 3 2 3 2 4" xfId="462"/>
    <cellStyle name="Финансовый 3 2 3 3" xfId="463"/>
    <cellStyle name="Финансовый 3 2 3 3 2" xfId="464"/>
    <cellStyle name="Финансовый 3 2 3 4" xfId="465"/>
    <cellStyle name="Финансовый 3 2 3 4 2" xfId="466"/>
    <cellStyle name="Финансовый 3 2 3 5" xfId="467"/>
    <cellStyle name="Финансовый 3 2 3 6" xfId="468"/>
    <cellStyle name="Финансовый 3 2 3 7" xfId="469"/>
    <cellStyle name="Финансовый 3 2 3 8" xfId="470"/>
    <cellStyle name="Финансовый 3 2 4" xfId="471"/>
    <cellStyle name="Финансовый 3 2 4 2" xfId="472"/>
    <cellStyle name="Финансовый 3 2 4 2 2" xfId="473"/>
    <cellStyle name="Финансовый 3 2 4 2 2 2" xfId="474"/>
    <cellStyle name="Финансовый 3 2 4 2 3" xfId="475"/>
    <cellStyle name="Финансовый 3 2 4 2 3 2" xfId="476"/>
    <cellStyle name="Финансовый 3 2 4 2 4" xfId="477"/>
    <cellStyle name="Финансовый 3 2 4 3" xfId="478"/>
    <cellStyle name="Финансовый 3 2 4 3 2" xfId="479"/>
    <cellStyle name="Финансовый 3 2 4 4" xfId="480"/>
    <cellStyle name="Финансовый 3 2 4 4 2" xfId="481"/>
    <cellStyle name="Финансовый 3 2 4 5" xfId="482"/>
    <cellStyle name="Финансовый 3 2 4 6" xfId="483"/>
    <cellStyle name="Финансовый 3 2 4 7" xfId="484"/>
    <cellStyle name="Финансовый 3 2 4 8" xfId="485"/>
    <cellStyle name="Финансовый 3 2 5" xfId="486"/>
    <cellStyle name="Финансовый 3 2 5 2" xfId="487"/>
    <cellStyle name="Финансовый 3 2 5 2 2" xfId="488"/>
    <cellStyle name="Финансовый 3 2 5 3" xfId="489"/>
    <cellStyle name="Финансовый 3 2 5 3 2" xfId="490"/>
    <cellStyle name="Финансовый 3 2 5 4" xfId="491"/>
    <cellStyle name="Финансовый 3 2 6" xfId="492"/>
    <cellStyle name="Финансовый 3 2 6 2" xfId="493"/>
    <cellStyle name="Финансовый 3 2 7" xfId="494"/>
    <cellStyle name="Финансовый 3 2 7 2" xfId="495"/>
    <cellStyle name="Финансовый 3 2 8" xfId="496"/>
    <cellStyle name="Финансовый 3 2 9" xfId="497"/>
    <cellStyle name="Финансовый 3 3" xfId="498"/>
    <cellStyle name="Финансовый 3 3 2" xfId="499"/>
    <cellStyle name="Финансовый 3 3 2 2" xfId="500"/>
    <cellStyle name="Финансовый 3 3 2 2 2" xfId="501"/>
    <cellStyle name="Финансовый 3 3 2 2 2 2" xfId="502"/>
    <cellStyle name="Финансовый 3 3 2 2 3" xfId="503"/>
    <cellStyle name="Финансовый 3 3 2 2 3 2" xfId="504"/>
    <cellStyle name="Финансовый 3 3 2 2 4" xfId="505"/>
    <cellStyle name="Финансовый 3 3 2 3" xfId="506"/>
    <cellStyle name="Финансовый 3 3 2 3 2" xfId="507"/>
    <cellStyle name="Финансовый 3 3 2 4" xfId="508"/>
    <cellStyle name="Финансовый 3 3 2 4 2" xfId="509"/>
    <cellStyle name="Финансовый 3 3 2 5" xfId="510"/>
    <cellStyle name="Финансовый 3 3 2 6" xfId="511"/>
    <cellStyle name="Финансовый 3 3 2 7" xfId="512"/>
    <cellStyle name="Финансовый 3 3 2 8" xfId="513"/>
    <cellStyle name="Финансовый 3 3 3" xfId="514"/>
    <cellStyle name="Финансовый 3 3 3 2" xfId="515"/>
    <cellStyle name="Финансовый 3 3 3 2 2" xfId="516"/>
    <cellStyle name="Финансовый 3 3 3 3" xfId="517"/>
    <cellStyle name="Финансовый 3 3 3 3 2" xfId="518"/>
    <cellStyle name="Финансовый 3 3 3 4" xfId="519"/>
    <cellStyle name="Финансовый 3 3 4" xfId="520"/>
    <cellStyle name="Финансовый 3 3 4 2" xfId="521"/>
    <cellStyle name="Финансовый 3 3 5" xfId="522"/>
    <cellStyle name="Финансовый 3 3 5 2" xfId="523"/>
    <cellStyle name="Финансовый 3 3 6" xfId="524"/>
    <cellStyle name="Финансовый 3 3 7" xfId="525"/>
    <cellStyle name="Финансовый 3 3 8" xfId="526"/>
    <cellStyle name="Финансовый 3 3 9" xfId="527"/>
    <cellStyle name="Финансовый 3 4" xfId="528"/>
    <cellStyle name="Финансовый 3 4 2" xfId="529"/>
    <cellStyle name="Финансовый 3 4 2 2" xfId="530"/>
    <cellStyle name="Финансовый 3 4 2 2 2" xfId="531"/>
    <cellStyle name="Финансовый 3 4 2 3" xfId="532"/>
    <cellStyle name="Финансовый 3 4 2 3 2" xfId="533"/>
    <cellStyle name="Финансовый 3 4 2 4" xfId="534"/>
    <cellStyle name="Финансовый 3 4 3" xfId="535"/>
    <cellStyle name="Финансовый 3 4 3 2" xfId="536"/>
    <cellStyle name="Финансовый 3 4 4" xfId="537"/>
    <cellStyle name="Финансовый 3 4 4 2" xfId="538"/>
    <cellStyle name="Финансовый 3 4 5" xfId="539"/>
    <cellStyle name="Финансовый 3 4 6" xfId="540"/>
    <cellStyle name="Финансовый 3 4 7" xfId="541"/>
    <cellStyle name="Финансовый 3 4 8" xfId="542"/>
    <cellStyle name="Финансовый 3 5" xfId="543"/>
    <cellStyle name="Финансовый 3 5 2" xfId="544"/>
    <cellStyle name="Финансовый 3 5 2 2" xfId="545"/>
    <cellStyle name="Финансовый 3 5 2 2 2" xfId="546"/>
    <cellStyle name="Финансовый 3 5 2 3" xfId="547"/>
    <cellStyle name="Финансовый 3 5 2 3 2" xfId="548"/>
    <cellStyle name="Финансовый 3 5 2 4" xfId="549"/>
    <cellStyle name="Финансовый 3 5 3" xfId="550"/>
    <cellStyle name="Финансовый 3 5 3 2" xfId="551"/>
    <cellStyle name="Финансовый 3 5 4" xfId="552"/>
    <cellStyle name="Финансовый 3 5 4 2" xfId="553"/>
    <cellStyle name="Финансовый 3 5 5" xfId="554"/>
    <cellStyle name="Финансовый 3 5 6" xfId="555"/>
    <cellStyle name="Финансовый 3 5 7" xfId="556"/>
    <cellStyle name="Финансовый 3 5 8" xfId="557"/>
    <cellStyle name="Финансовый 3 6" xfId="558"/>
    <cellStyle name="Финансовый 3 6 2" xfId="559"/>
    <cellStyle name="Финансовый 3 6 2 2" xfId="560"/>
    <cellStyle name="Финансовый 3 6 3" xfId="561"/>
    <cellStyle name="Финансовый 3 6 3 2" xfId="562"/>
    <cellStyle name="Финансовый 3 6 4" xfId="563"/>
    <cellStyle name="Финансовый 3 7" xfId="564"/>
    <cellStyle name="Финансовый 3 7 2" xfId="565"/>
    <cellStyle name="Финансовый 3 8" xfId="566"/>
    <cellStyle name="Финансовый 3 8 2" xfId="567"/>
    <cellStyle name="Финансовый 3 9" xfId="568"/>
    <cellStyle name="Финансовый 4" xfId="569"/>
    <cellStyle name="Финансовый 4 2" xfId="570"/>
    <cellStyle name="Финансовый 4 2 2" xfId="571"/>
    <cellStyle name="Финансовый 4 2 2 2" xfId="572"/>
    <cellStyle name="Финансовый 4 2 2 2 2" xfId="573"/>
    <cellStyle name="Финансовый 4 2 2 3" xfId="574"/>
    <cellStyle name="Финансовый 4 2 2 3 2" xfId="575"/>
    <cellStyle name="Финансовый 4 2 2 4" xfId="576"/>
    <cellStyle name="Финансовый 4 2 3" xfId="577"/>
    <cellStyle name="Финансовый 4 2 3 2" xfId="578"/>
    <cellStyle name="Финансовый 4 2 4" xfId="579"/>
    <cellStyle name="Финансовый 4 2 4 2" xfId="580"/>
    <cellStyle name="Финансовый 4 2 5" xfId="581"/>
    <cellStyle name="Финансовый 4 2 6" xfId="582"/>
    <cellStyle name="Финансовый 4 2 7" xfId="583"/>
    <cellStyle name="Финансовый 4 2 8" xfId="584"/>
    <cellStyle name="Финансовый 4 3" xfId="585"/>
    <cellStyle name="Финансовый 4 4" xfId="586"/>
    <cellStyle name="Финансовый 5" xfId="587"/>
    <cellStyle name="Финансовый 5 10" xfId="588"/>
    <cellStyle name="Финансовый 5 11" xfId="589"/>
    <cellStyle name="Финансовый 5 2" xfId="590"/>
    <cellStyle name="Финансовый 5 2 2" xfId="591"/>
    <cellStyle name="Финансовый 5 2 2 2" xfId="592"/>
    <cellStyle name="Финансовый 5 2 2 2 2" xfId="593"/>
    <cellStyle name="Финансовый 5 2 2 2 2 2" xfId="594"/>
    <cellStyle name="Финансовый 5 2 2 2 3" xfId="595"/>
    <cellStyle name="Финансовый 5 2 2 2 3 2" xfId="596"/>
    <cellStyle name="Финансовый 5 2 2 2 4" xfId="597"/>
    <cellStyle name="Финансовый 5 2 2 3" xfId="598"/>
    <cellStyle name="Финансовый 5 2 2 3 2" xfId="599"/>
    <cellStyle name="Финансовый 5 2 2 4" xfId="600"/>
    <cellStyle name="Финансовый 5 2 2 4 2" xfId="601"/>
    <cellStyle name="Финансовый 5 2 2 5" xfId="602"/>
    <cellStyle name="Финансовый 5 2 2 6" xfId="603"/>
    <cellStyle name="Финансовый 5 2 2 7" xfId="604"/>
    <cellStyle name="Финансовый 5 2 2 8" xfId="605"/>
    <cellStyle name="Финансовый 5 2 3" xfId="606"/>
    <cellStyle name="Финансовый 5 2 3 2" xfId="607"/>
    <cellStyle name="Финансовый 5 2 3 2 2" xfId="608"/>
    <cellStyle name="Финансовый 5 2 3 3" xfId="609"/>
    <cellStyle name="Финансовый 5 2 3 3 2" xfId="610"/>
    <cellStyle name="Финансовый 5 2 3 4" xfId="611"/>
    <cellStyle name="Финансовый 5 2 4" xfId="612"/>
    <cellStyle name="Финансовый 5 2 4 2" xfId="613"/>
    <cellStyle name="Финансовый 5 2 5" xfId="614"/>
    <cellStyle name="Финансовый 5 2 5 2" xfId="615"/>
    <cellStyle name="Финансовый 5 2 6" xfId="616"/>
    <cellStyle name="Финансовый 5 2 7" xfId="617"/>
    <cellStyle name="Финансовый 5 2 8" xfId="618"/>
    <cellStyle name="Финансовый 5 2 9" xfId="619"/>
    <cellStyle name="Финансовый 5 3" xfId="620"/>
    <cellStyle name="Финансовый 5 3 2" xfId="621"/>
    <cellStyle name="Финансовый 5 3 2 2" xfId="622"/>
    <cellStyle name="Финансовый 5 3 2 2 2" xfId="623"/>
    <cellStyle name="Финансовый 5 3 2 3" xfId="624"/>
    <cellStyle name="Финансовый 5 3 2 3 2" xfId="625"/>
    <cellStyle name="Финансовый 5 3 2 4" xfId="626"/>
    <cellStyle name="Финансовый 5 3 3" xfId="627"/>
    <cellStyle name="Финансовый 5 3 3 2" xfId="628"/>
    <cellStyle name="Финансовый 5 3 4" xfId="629"/>
    <cellStyle name="Финансовый 5 3 4 2" xfId="630"/>
    <cellStyle name="Финансовый 5 3 5" xfId="631"/>
    <cellStyle name="Финансовый 5 3 6" xfId="632"/>
    <cellStyle name="Финансовый 5 3 7" xfId="633"/>
    <cellStyle name="Финансовый 5 3 8" xfId="634"/>
    <cellStyle name="Финансовый 5 4" xfId="635"/>
    <cellStyle name="Финансовый 5 4 2" xfId="636"/>
    <cellStyle name="Финансовый 5 4 2 2" xfId="637"/>
    <cellStyle name="Финансовый 5 4 2 2 2" xfId="638"/>
    <cellStyle name="Финансовый 5 4 2 3" xfId="639"/>
    <cellStyle name="Финансовый 5 4 2 3 2" xfId="640"/>
    <cellStyle name="Финансовый 5 4 2 4" xfId="641"/>
    <cellStyle name="Финансовый 5 4 3" xfId="642"/>
    <cellStyle name="Финансовый 5 4 3 2" xfId="643"/>
    <cellStyle name="Финансовый 5 4 4" xfId="644"/>
    <cellStyle name="Финансовый 5 4 4 2" xfId="645"/>
    <cellStyle name="Финансовый 5 4 5" xfId="646"/>
    <cellStyle name="Финансовый 5 4 6" xfId="647"/>
    <cellStyle name="Финансовый 5 4 7" xfId="648"/>
    <cellStyle name="Финансовый 5 4 8" xfId="649"/>
    <cellStyle name="Финансовый 5 5" xfId="650"/>
    <cellStyle name="Финансовый 5 5 2" xfId="651"/>
    <cellStyle name="Финансовый 5 5 2 2" xfId="652"/>
    <cellStyle name="Финансовый 5 5 3" xfId="653"/>
    <cellStyle name="Финансовый 5 5 3 2" xfId="654"/>
    <cellStyle name="Финансовый 5 5 4" xfId="655"/>
    <cellStyle name="Финансовый 5 6" xfId="656"/>
    <cellStyle name="Финансовый 5 6 2" xfId="657"/>
    <cellStyle name="Финансовый 5 7" xfId="658"/>
    <cellStyle name="Финансовый 5 7 2" xfId="659"/>
    <cellStyle name="Финансовый 5 8" xfId="660"/>
    <cellStyle name="Финансовый 5 9" xfId="661"/>
    <cellStyle name="Финансовый 6" xfId="662"/>
    <cellStyle name="Финансовый 6 2" xfId="663"/>
    <cellStyle name="Финансовый 6 2 2" xfId="664"/>
    <cellStyle name="Финансовый 6 2 2 2" xfId="665"/>
    <cellStyle name="Финансовый 6 2 2 2 2" xfId="666"/>
    <cellStyle name="Финансовый 6 2 2 3" xfId="667"/>
    <cellStyle name="Финансовый 6 2 2 3 2" xfId="668"/>
    <cellStyle name="Финансовый 6 2 2 4" xfId="669"/>
    <cellStyle name="Финансовый 6 2 3" xfId="670"/>
    <cellStyle name="Финансовый 6 2 3 2" xfId="671"/>
    <cellStyle name="Финансовый 6 2 4" xfId="672"/>
    <cellStyle name="Финансовый 6 2 4 2" xfId="673"/>
    <cellStyle name="Финансовый 6 2 5" xfId="674"/>
    <cellStyle name="Финансовый 6 2 6" xfId="675"/>
    <cellStyle name="Финансовый 6 2 7" xfId="676"/>
    <cellStyle name="Финансовый 6 2 8" xfId="677"/>
    <cellStyle name="Финансовый 6 3" xfId="678"/>
    <cellStyle name="Финансовый 6 3 2" xfId="679"/>
    <cellStyle name="Финансовый 6 3 2 2" xfId="680"/>
    <cellStyle name="Финансовый 6 3 3" xfId="681"/>
    <cellStyle name="Финансовый 6 3 3 2" xfId="682"/>
    <cellStyle name="Финансовый 6 3 4" xfId="683"/>
    <cellStyle name="Финансовый 6 4" xfId="684"/>
    <cellStyle name="Финансовый 6 4 2" xfId="685"/>
    <cellStyle name="Финансовый 6 5" xfId="686"/>
    <cellStyle name="Финансовый 6 5 2" xfId="687"/>
    <cellStyle name="Финансовый 6 6" xfId="688"/>
    <cellStyle name="Финансовый 6 7" xfId="689"/>
    <cellStyle name="Финансовый 6 8" xfId="690"/>
    <cellStyle name="Финансовый 6 9" xfId="691"/>
    <cellStyle name="Финансовый 7" xfId="692"/>
    <cellStyle name="Финансовый 7 2" xfId="693"/>
    <cellStyle name="Финансовый 7 2 2" xfId="694"/>
    <cellStyle name="Финансовый 7 2 2 2" xfId="695"/>
    <cellStyle name="Финансовый 7 2 3" xfId="696"/>
    <cellStyle name="Финансовый 7 2 3 2" xfId="697"/>
    <cellStyle name="Финансовый 7 2 4" xfId="698"/>
    <cellStyle name="Финансовый 7 3" xfId="699"/>
    <cellStyle name="Финансовый 7 3 2" xfId="700"/>
    <cellStyle name="Финансовый 7 4" xfId="701"/>
    <cellStyle name="Финансовый 7 4 2" xfId="702"/>
    <cellStyle name="Финансовый 7 5" xfId="703"/>
    <cellStyle name="Финансовый 7 6" xfId="704"/>
    <cellStyle name="Финансовый 7 7" xfId="705"/>
    <cellStyle name="Финансовый 7 8" xfId="706"/>
    <cellStyle name="Финансовый 8" xfId="707"/>
    <cellStyle name="Финансовый 8 2" xfId="708"/>
    <cellStyle name="Финансовый 8 2 2" xfId="709"/>
    <cellStyle name="Финансовый 8 2 2 2" xfId="710"/>
    <cellStyle name="Финансовый 8 2 3" xfId="711"/>
    <cellStyle name="Финансовый 8 2 3 2" xfId="712"/>
    <cellStyle name="Финансовый 8 2 4" xfId="713"/>
    <cellStyle name="Финансовый 8 3" xfId="714"/>
    <cellStyle name="Финансовый 8 3 2" xfId="715"/>
    <cellStyle name="Финансовый 8 4" xfId="716"/>
    <cellStyle name="Финансовый 8 4 2" xfId="717"/>
    <cellStyle name="Финансовый 8 5" xfId="718"/>
    <cellStyle name="Финансовый 8 6" xfId="719"/>
    <cellStyle name="Финансовый 8 7" xfId="720"/>
    <cellStyle name="Финансовый 8 8" xfId="721"/>
    <cellStyle name="Финансовый 9" xfId="722"/>
    <cellStyle name="Финансовый 9 2" xfId="723"/>
    <cellStyle name="Финансовый 9 2 2" xfId="724"/>
    <cellStyle name="Финансовый 9 2 2 2" xfId="725"/>
    <cellStyle name="Финансовый 9 2 3" xfId="726"/>
    <cellStyle name="Финансовый 9 2 3 2" xfId="727"/>
    <cellStyle name="Финансовый 9 2 4" xfId="728"/>
    <cellStyle name="Финансовый 9 3" xfId="729"/>
    <cellStyle name="Финансовый 9 3 2" xfId="730"/>
    <cellStyle name="Финансовый 9 4" xfId="731"/>
    <cellStyle name="Финансовый 9 4 2" xfId="732"/>
    <cellStyle name="Финансовый 9 5" xfId="733"/>
    <cellStyle name="Финансовый 9 6" xfId="734"/>
    <cellStyle name="Финансовый 9 7" xfId="735"/>
    <cellStyle name="Финансовый 9 8" xfId="7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view="pageBreakPreview" zoomScale="60" zoomScaleNormal="100" workbookViewId="0">
      <selection activeCell="Q2" sqref="Q2:V2"/>
    </sheetView>
  </sheetViews>
  <sheetFormatPr defaultRowHeight="15" x14ac:dyDescent="0.25"/>
  <cols>
    <col min="1" max="1" width="7.140625" style="32" customWidth="1"/>
    <col min="2" max="2" width="52.42578125" style="32" customWidth="1"/>
    <col min="3" max="3" width="17.140625" style="32" customWidth="1"/>
    <col min="4" max="5" width="9.140625" style="32" customWidth="1"/>
    <col min="6" max="6" width="18.42578125" style="32" customWidth="1"/>
    <col min="7" max="7" width="9.28515625" style="32" customWidth="1"/>
    <col min="8" max="8" width="9.140625" style="32" customWidth="1"/>
    <col min="9" max="9" width="12.42578125" style="32" customWidth="1"/>
    <col min="10" max="10" width="11.7109375" style="32" customWidth="1"/>
    <col min="11" max="11" width="13" style="32" customWidth="1"/>
    <col min="12" max="12" width="10.85546875" style="32" customWidth="1"/>
    <col min="13" max="13" width="18.85546875" style="32" customWidth="1"/>
    <col min="14" max="14" width="11" style="32" customWidth="1"/>
    <col min="15" max="15" width="11.140625" style="32" customWidth="1"/>
    <col min="16" max="16" width="14" style="32" customWidth="1"/>
    <col min="17" max="18" width="16.5703125" style="32" customWidth="1"/>
    <col min="19" max="19" width="10.28515625" style="32" customWidth="1"/>
    <col min="20" max="20" width="12.42578125" style="33" customWidth="1"/>
    <col min="21" max="21" width="14.140625" style="33" customWidth="1"/>
    <col min="22" max="22" width="12" style="32" customWidth="1"/>
    <col min="23" max="23" width="24.42578125" style="4" customWidth="1"/>
    <col min="24" max="24" width="12.7109375" style="4" customWidth="1"/>
    <col min="25" max="16384" width="9.140625" style="4"/>
  </cols>
  <sheetData>
    <row r="1" spans="1:22" s="1" customFormat="1" ht="23.25" customHeight="1" x14ac:dyDescent="0.25">
      <c r="A1" s="16"/>
      <c r="B1" s="16"/>
      <c r="C1" s="17"/>
      <c r="D1" s="18"/>
      <c r="E1" s="17"/>
      <c r="F1" s="18"/>
      <c r="G1" s="18"/>
      <c r="H1" s="18"/>
      <c r="I1" s="19"/>
      <c r="J1" s="19"/>
      <c r="K1" s="19"/>
      <c r="L1" s="20"/>
      <c r="M1" s="19"/>
      <c r="N1" s="21"/>
      <c r="O1" s="22"/>
      <c r="P1" s="28"/>
      <c r="Q1" s="181" t="s">
        <v>123</v>
      </c>
      <c r="R1" s="181"/>
      <c r="S1" s="181"/>
      <c r="T1" s="181"/>
      <c r="U1" s="181"/>
      <c r="V1" s="181"/>
    </row>
    <row r="2" spans="1:22" s="1" customFormat="1" ht="59.25" customHeight="1" x14ac:dyDescent="0.25">
      <c r="A2" s="16"/>
      <c r="B2" s="16"/>
      <c r="C2" s="17"/>
      <c r="D2" s="18"/>
      <c r="E2" s="17"/>
      <c r="F2" s="18"/>
      <c r="G2" s="18"/>
      <c r="H2" s="18"/>
      <c r="I2" s="19"/>
      <c r="J2" s="19"/>
      <c r="K2" s="19"/>
      <c r="L2" s="20"/>
      <c r="M2" s="19"/>
      <c r="N2" s="21"/>
      <c r="O2" s="23"/>
      <c r="P2" s="29"/>
      <c r="Q2" s="183" t="s">
        <v>147</v>
      </c>
      <c r="R2" s="183"/>
      <c r="S2" s="183"/>
      <c r="T2" s="183"/>
      <c r="U2" s="183"/>
      <c r="V2" s="183"/>
    </row>
    <row r="3" spans="1:22" s="1" customFormat="1" ht="13.5" customHeight="1" x14ac:dyDescent="0.25">
      <c r="A3" s="16"/>
      <c r="B3" s="16"/>
      <c r="C3" s="17"/>
      <c r="D3" s="18"/>
      <c r="E3" s="17"/>
      <c r="F3" s="18"/>
      <c r="G3" s="18"/>
      <c r="H3" s="18"/>
      <c r="I3" s="19"/>
      <c r="J3" s="19"/>
      <c r="K3" s="19"/>
      <c r="L3" s="20"/>
      <c r="M3" s="19"/>
      <c r="N3" s="21"/>
      <c r="O3" s="23"/>
      <c r="P3" s="24"/>
      <c r="Q3" s="24"/>
      <c r="R3" s="24"/>
      <c r="S3" s="24"/>
      <c r="T3" s="24"/>
      <c r="U3" s="24"/>
      <c r="V3" s="10"/>
    </row>
    <row r="4" spans="1:22" s="25" customFormat="1" ht="32.25" customHeight="1" x14ac:dyDescent="0.3">
      <c r="A4" s="182" t="s">
        <v>128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2" s="15" customFormat="1" ht="6.75" customHeight="1" x14ac:dyDescent="0.2">
      <c r="A5" s="26"/>
      <c r="B5" s="26"/>
      <c r="C5" s="26"/>
      <c r="D5" s="26"/>
      <c r="E5" s="26"/>
      <c r="F5" s="26"/>
      <c r="G5" s="26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s="25" customFormat="1" ht="34.5" customHeight="1" x14ac:dyDescent="0.25">
      <c r="A6" s="180" t="s">
        <v>129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</row>
    <row r="7" spans="1:22" ht="45.75" customHeight="1" x14ac:dyDescent="0.25">
      <c r="A7" s="172" t="s">
        <v>0</v>
      </c>
      <c r="B7" s="172" t="s">
        <v>1</v>
      </c>
      <c r="C7" s="172" t="s">
        <v>7</v>
      </c>
      <c r="D7" s="172" t="s">
        <v>8</v>
      </c>
      <c r="E7" s="172"/>
      <c r="F7" s="176" t="s">
        <v>9</v>
      </c>
      <c r="G7" s="176" t="s">
        <v>10</v>
      </c>
      <c r="H7" s="176" t="s">
        <v>11</v>
      </c>
      <c r="I7" s="176" t="s">
        <v>12</v>
      </c>
      <c r="J7" s="172" t="s">
        <v>33</v>
      </c>
      <c r="K7" s="172"/>
      <c r="L7" s="176" t="s">
        <v>54</v>
      </c>
      <c r="M7" s="172" t="s">
        <v>13</v>
      </c>
      <c r="N7" s="172"/>
      <c r="O7" s="172"/>
      <c r="P7" s="172"/>
      <c r="Q7" s="172"/>
      <c r="R7" s="172"/>
      <c r="S7" s="172"/>
      <c r="T7" s="170" t="s">
        <v>81</v>
      </c>
      <c r="U7" s="170" t="s">
        <v>82</v>
      </c>
      <c r="V7" s="176" t="s">
        <v>34</v>
      </c>
    </row>
    <row r="8" spans="1:22" ht="15" customHeight="1" x14ac:dyDescent="0.25">
      <c r="A8" s="172"/>
      <c r="B8" s="172"/>
      <c r="C8" s="172"/>
      <c r="D8" s="176" t="s">
        <v>14</v>
      </c>
      <c r="E8" s="176" t="s">
        <v>35</v>
      </c>
      <c r="F8" s="172"/>
      <c r="G8" s="172"/>
      <c r="H8" s="172"/>
      <c r="I8" s="172"/>
      <c r="J8" s="170" t="s">
        <v>36</v>
      </c>
      <c r="K8" s="176" t="s">
        <v>55</v>
      </c>
      <c r="L8" s="172"/>
      <c r="M8" s="170" t="s">
        <v>36</v>
      </c>
      <c r="N8" s="172" t="s">
        <v>15</v>
      </c>
      <c r="O8" s="172"/>
      <c r="P8" s="172"/>
      <c r="Q8" s="172"/>
      <c r="R8" s="172"/>
      <c r="S8" s="172"/>
      <c r="T8" s="171"/>
      <c r="U8" s="171"/>
      <c r="V8" s="172"/>
    </row>
    <row r="9" spans="1:22" ht="255" customHeight="1" x14ac:dyDescent="0.25">
      <c r="A9" s="172"/>
      <c r="B9" s="172"/>
      <c r="C9" s="172"/>
      <c r="D9" s="172"/>
      <c r="E9" s="172"/>
      <c r="F9" s="172"/>
      <c r="G9" s="172"/>
      <c r="H9" s="172"/>
      <c r="I9" s="172"/>
      <c r="J9" s="171"/>
      <c r="K9" s="172"/>
      <c r="L9" s="172"/>
      <c r="M9" s="171"/>
      <c r="N9" s="47" t="s">
        <v>37</v>
      </c>
      <c r="O9" s="47" t="s">
        <v>16</v>
      </c>
      <c r="P9" s="47" t="s">
        <v>17</v>
      </c>
      <c r="Q9" s="30" t="s">
        <v>77</v>
      </c>
      <c r="R9" s="30" t="s">
        <v>56</v>
      </c>
      <c r="S9" s="30" t="s">
        <v>80</v>
      </c>
      <c r="T9" s="171"/>
      <c r="U9" s="171"/>
      <c r="V9" s="172"/>
    </row>
    <row r="10" spans="1:22" ht="24" customHeight="1" x14ac:dyDescent="0.25">
      <c r="A10" s="177"/>
      <c r="B10" s="177"/>
      <c r="C10" s="172"/>
      <c r="D10" s="177"/>
      <c r="E10" s="177"/>
      <c r="F10" s="177"/>
      <c r="G10" s="177"/>
      <c r="H10" s="177"/>
      <c r="I10" s="12" t="s">
        <v>18</v>
      </c>
      <c r="J10" s="3" t="s">
        <v>18</v>
      </c>
      <c r="K10" s="12" t="s">
        <v>18</v>
      </c>
      <c r="L10" s="12" t="s">
        <v>19</v>
      </c>
      <c r="M10" s="3" t="s">
        <v>3</v>
      </c>
      <c r="N10" s="3" t="s">
        <v>3</v>
      </c>
      <c r="O10" s="3" t="s">
        <v>3</v>
      </c>
      <c r="P10" s="3" t="s">
        <v>3</v>
      </c>
      <c r="Q10" s="3" t="s">
        <v>3</v>
      </c>
      <c r="R10" s="3" t="s">
        <v>3</v>
      </c>
      <c r="S10" s="3" t="s">
        <v>3</v>
      </c>
      <c r="T10" s="3" t="s">
        <v>20</v>
      </c>
      <c r="U10" s="3" t="s">
        <v>20</v>
      </c>
      <c r="V10" s="177"/>
    </row>
    <row r="11" spans="1:22" ht="26.25" customHeight="1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</row>
    <row r="12" spans="1:22" s="55" customFormat="1" ht="26.25" customHeight="1" x14ac:dyDescent="0.25">
      <c r="A12" s="174" t="s">
        <v>50</v>
      </c>
      <c r="B12" s="17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s="15" customFormat="1" ht="36.75" customHeight="1" x14ac:dyDescent="0.2">
      <c r="A13" s="173" t="s">
        <v>117</v>
      </c>
      <c r="B13" s="173"/>
      <c r="C13" s="84" t="s">
        <v>41</v>
      </c>
      <c r="D13" s="84" t="s">
        <v>41</v>
      </c>
      <c r="E13" s="84" t="s">
        <v>41</v>
      </c>
      <c r="F13" s="85" t="s">
        <v>41</v>
      </c>
      <c r="G13" s="84" t="s">
        <v>41</v>
      </c>
      <c r="H13" s="84" t="s">
        <v>41</v>
      </c>
      <c r="I13" s="86">
        <f>SUM(I14:I17)</f>
        <v>8274.2000000000007</v>
      </c>
      <c r="J13" s="86">
        <f t="shared" ref="J13:S13" si="0">SUM(J14:J17)</f>
        <v>6231.2000000000007</v>
      </c>
      <c r="K13" s="86">
        <f t="shared" si="0"/>
        <v>5282.5000000000009</v>
      </c>
      <c r="L13" s="86">
        <f t="shared" si="0"/>
        <v>272</v>
      </c>
      <c r="M13" s="86">
        <f t="shared" si="0"/>
        <v>11357242.630000001</v>
      </c>
      <c r="N13" s="86">
        <f t="shared" si="0"/>
        <v>0</v>
      </c>
      <c r="O13" s="86">
        <f t="shared" si="0"/>
        <v>0</v>
      </c>
      <c r="P13" s="86">
        <f t="shared" si="0"/>
        <v>0</v>
      </c>
      <c r="Q13" s="86">
        <f t="shared" si="0"/>
        <v>11357242.630000001</v>
      </c>
      <c r="R13" s="86">
        <f t="shared" si="0"/>
        <v>11357242.630000001</v>
      </c>
      <c r="S13" s="86">
        <f t="shared" si="0"/>
        <v>0</v>
      </c>
      <c r="T13" s="84" t="s">
        <v>21</v>
      </c>
      <c r="U13" s="84" t="s">
        <v>21</v>
      </c>
      <c r="V13" s="84" t="s">
        <v>21</v>
      </c>
    </row>
    <row r="14" spans="1:22" s="25" customFormat="1" ht="45" x14ac:dyDescent="0.25">
      <c r="A14" s="68">
        <v>1</v>
      </c>
      <c r="B14" s="63" t="s">
        <v>119</v>
      </c>
      <c r="C14" s="75" t="s">
        <v>22</v>
      </c>
      <c r="D14" s="75">
        <v>1962</v>
      </c>
      <c r="E14" s="68" t="s">
        <v>21</v>
      </c>
      <c r="F14" s="75" t="s">
        <v>84</v>
      </c>
      <c r="G14" s="75">
        <v>4</v>
      </c>
      <c r="H14" s="75">
        <v>2</v>
      </c>
      <c r="I14" s="76">
        <v>1364.9</v>
      </c>
      <c r="J14" s="76">
        <v>1200.7</v>
      </c>
      <c r="K14" s="76">
        <v>1198.5</v>
      </c>
      <c r="L14" s="83">
        <v>53</v>
      </c>
      <c r="M14" s="71">
        <f>SUM(N14:Q14)</f>
        <v>1847602.18</v>
      </c>
      <c r="N14" s="71">
        <v>0</v>
      </c>
      <c r="O14" s="71">
        <v>0</v>
      </c>
      <c r="P14" s="71">
        <v>0</v>
      </c>
      <c r="Q14" s="71">
        <f>'Таблица 3'!C14</f>
        <v>1847602.18</v>
      </c>
      <c r="R14" s="71">
        <f>Q14</f>
        <v>1847602.18</v>
      </c>
      <c r="S14" s="71">
        <v>0</v>
      </c>
      <c r="T14" s="66">
        <f>M14/J14</f>
        <v>1538.7708669942533</v>
      </c>
      <c r="U14" s="62">
        <v>1063.0486382943282</v>
      </c>
      <c r="V14" s="94" t="s">
        <v>27</v>
      </c>
    </row>
    <row r="15" spans="1:22" s="25" customFormat="1" ht="45" x14ac:dyDescent="0.25">
      <c r="A15" s="68">
        <v>2</v>
      </c>
      <c r="B15" s="78" t="s">
        <v>83</v>
      </c>
      <c r="C15" s="88" t="s">
        <v>22</v>
      </c>
      <c r="D15" s="101">
        <v>1967</v>
      </c>
      <c r="E15" s="95" t="s">
        <v>21</v>
      </c>
      <c r="F15" s="96" t="s">
        <v>84</v>
      </c>
      <c r="G15" s="95">
        <v>5</v>
      </c>
      <c r="H15" s="95">
        <v>4</v>
      </c>
      <c r="I15" s="102">
        <v>3677.3</v>
      </c>
      <c r="J15" s="102">
        <v>3378.9</v>
      </c>
      <c r="K15" s="102">
        <v>3299.8</v>
      </c>
      <c r="L15" s="103">
        <v>150</v>
      </c>
      <c r="M15" s="71">
        <f>SUM(N15:Q15)</f>
        <v>5762946.4800000004</v>
      </c>
      <c r="N15" s="71">
        <v>0</v>
      </c>
      <c r="O15" s="71">
        <v>0</v>
      </c>
      <c r="P15" s="71">
        <v>0</v>
      </c>
      <c r="Q15" s="71">
        <f>'Таблица 3'!C15</f>
        <v>5762946.4800000004</v>
      </c>
      <c r="R15" s="71">
        <f>Q15</f>
        <v>5762946.4800000004</v>
      </c>
      <c r="S15" s="71">
        <v>0</v>
      </c>
      <c r="T15" s="66">
        <f>M15/J15</f>
        <v>1705.5688182544616</v>
      </c>
      <c r="U15" s="66">
        <v>1093.9030453697949</v>
      </c>
      <c r="V15" s="94" t="s">
        <v>27</v>
      </c>
    </row>
    <row r="16" spans="1:22" s="25" customFormat="1" ht="45" x14ac:dyDescent="0.25">
      <c r="A16" s="68">
        <v>3</v>
      </c>
      <c r="B16" s="78" t="s">
        <v>88</v>
      </c>
      <c r="C16" s="88" t="s">
        <v>22</v>
      </c>
      <c r="D16" s="101">
        <v>1978</v>
      </c>
      <c r="E16" s="95" t="s">
        <v>21</v>
      </c>
      <c r="F16" s="96" t="s">
        <v>84</v>
      </c>
      <c r="G16" s="95">
        <v>2</v>
      </c>
      <c r="H16" s="95">
        <v>2</v>
      </c>
      <c r="I16" s="102">
        <v>795</v>
      </c>
      <c r="J16" s="102">
        <v>730.6</v>
      </c>
      <c r="K16" s="102">
        <v>730.6</v>
      </c>
      <c r="L16" s="103">
        <v>31</v>
      </c>
      <c r="M16" s="71">
        <f>SUM(N16:Q16)</f>
        <v>3103056</v>
      </c>
      <c r="N16" s="71">
        <v>0</v>
      </c>
      <c r="O16" s="71">
        <v>0</v>
      </c>
      <c r="P16" s="71">
        <v>0</v>
      </c>
      <c r="Q16" s="71">
        <f>'Таблица 3'!C16</f>
        <v>3103056</v>
      </c>
      <c r="R16" s="71">
        <f>Q16</f>
        <v>3103056</v>
      </c>
      <c r="S16" s="71">
        <v>0</v>
      </c>
      <c r="T16" s="66">
        <f>M16/J16</f>
        <v>4247.2707363810568</v>
      </c>
      <c r="U16" s="66">
        <v>4737.1399945250478</v>
      </c>
      <c r="V16" s="94" t="s">
        <v>27</v>
      </c>
    </row>
    <row r="17" spans="1:24" s="25" customFormat="1" ht="45" x14ac:dyDescent="0.25">
      <c r="A17" s="68">
        <v>4</v>
      </c>
      <c r="B17" s="125" t="s">
        <v>125</v>
      </c>
      <c r="C17" s="131" t="s">
        <v>22</v>
      </c>
      <c r="D17" s="132" t="s">
        <v>127</v>
      </c>
      <c r="E17" s="36" t="s">
        <v>21</v>
      </c>
      <c r="F17" s="96" t="s">
        <v>84</v>
      </c>
      <c r="G17" s="36">
        <v>2</v>
      </c>
      <c r="H17" s="36">
        <v>2</v>
      </c>
      <c r="I17" s="133">
        <v>2437</v>
      </c>
      <c r="J17" s="133">
        <v>921</v>
      </c>
      <c r="K17" s="133">
        <v>53.6</v>
      </c>
      <c r="L17" s="134">
        <v>38</v>
      </c>
      <c r="M17" s="133">
        <f>SUM(N17:Q17)</f>
        <v>643637.97</v>
      </c>
      <c r="N17" s="133">
        <v>0</v>
      </c>
      <c r="O17" s="133">
        <v>0</v>
      </c>
      <c r="P17" s="133">
        <v>0</v>
      </c>
      <c r="Q17" s="133">
        <f>'Таблица 3'!C17</f>
        <v>643637.97</v>
      </c>
      <c r="R17" s="133">
        <f>Q17</f>
        <v>643637.97</v>
      </c>
      <c r="S17" s="133">
        <v>0</v>
      </c>
      <c r="T17" s="128">
        <f>M17/J17</f>
        <v>698.84687296416939</v>
      </c>
      <c r="U17" s="128">
        <v>3270.85</v>
      </c>
      <c r="V17" s="135" t="s">
        <v>27</v>
      </c>
    </row>
    <row r="18" spans="1:24" s="51" customFormat="1" ht="32.25" customHeight="1" x14ac:dyDescent="0.25">
      <c r="A18" s="178" t="s">
        <v>51</v>
      </c>
      <c r="B18" s="179"/>
      <c r="C18" s="91"/>
      <c r="D18" s="91"/>
      <c r="E18" s="91"/>
      <c r="F18" s="91"/>
      <c r="G18" s="91"/>
      <c r="H18" s="91"/>
      <c r="I18" s="91"/>
      <c r="J18" s="91"/>
      <c r="K18" s="91"/>
      <c r="L18" s="92"/>
      <c r="M18" s="92"/>
      <c r="N18" s="92"/>
      <c r="O18" s="92"/>
      <c r="P18" s="92"/>
      <c r="Q18" s="92"/>
      <c r="R18" s="92"/>
      <c r="S18" s="92"/>
      <c r="T18" s="92"/>
      <c r="U18" s="91"/>
      <c r="V18" s="91"/>
    </row>
    <row r="19" spans="1:24" s="15" customFormat="1" ht="30" customHeight="1" x14ac:dyDescent="0.2">
      <c r="A19" s="173" t="s">
        <v>117</v>
      </c>
      <c r="B19" s="173"/>
      <c r="C19" s="84" t="s">
        <v>41</v>
      </c>
      <c r="D19" s="84" t="s">
        <v>41</v>
      </c>
      <c r="E19" s="84" t="s">
        <v>41</v>
      </c>
      <c r="F19" s="85" t="s">
        <v>41</v>
      </c>
      <c r="G19" s="84" t="s">
        <v>41</v>
      </c>
      <c r="H19" s="84" t="s">
        <v>41</v>
      </c>
      <c r="I19" s="86">
        <f t="shared" ref="I19:S19" si="1">SUM(I20:I33)</f>
        <v>26082.900000000005</v>
      </c>
      <c r="J19" s="86">
        <f t="shared" si="1"/>
        <v>21418.800000000003</v>
      </c>
      <c r="K19" s="86">
        <f t="shared" si="1"/>
        <v>20542.800000000003</v>
      </c>
      <c r="L19" s="86">
        <f t="shared" si="1"/>
        <v>853</v>
      </c>
      <c r="M19" s="86">
        <f t="shared" si="1"/>
        <v>38327515.539999999</v>
      </c>
      <c r="N19" s="86">
        <f t="shared" si="1"/>
        <v>0</v>
      </c>
      <c r="O19" s="86">
        <f t="shared" si="1"/>
        <v>0</v>
      </c>
      <c r="P19" s="86">
        <f t="shared" si="1"/>
        <v>0</v>
      </c>
      <c r="Q19" s="86">
        <f t="shared" si="1"/>
        <v>36185803.719999999</v>
      </c>
      <c r="R19" s="86">
        <f t="shared" si="1"/>
        <v>36185803.719999999</v>
      </c>
      <c r="S19" s="86">
        <f t="shared" si="1"/>
        <v>0</v>
      </c>
      <c r="T19" s="84" t="s">
        <v>21</v>
      </c>
      <c r="U19" s="84" t="s">
        <v>21</v>
      </c>
      <c r="V19" s="84" t="s">
        <v>21</v>
      </c>
    </row>
    <row r="20" spans="1:24" s="25" customFormat="1" ht="45" x14ac:dyDescent="0.25">
      <c r="A20" s="68">
        <v>1</v>
      </c>
      <c r="B20" s="63" t="s">
        <v>120</v>
      </c>
      <c r="C20" s="88" t="s">
        <v>22</v>
      </c>
      <c r="D20" s="68">
        <v>1961</v>
      </c>
      <c r="E20" s="90" t="s">
        <v>21</v>
      </c>
      <c r="F20" s="88" t="s">
        <v>53</v>
      </c>
      <c r="G20" s="68">
        <v>4</v>
      </c>
      <c r="H20" s="68">
        <v>2</v>
      </c>
      <c r="I20" s="71">
        <v>1350.7</v>
      </c>
      <c r="J20" s="71">
        <v>1254.2</v>
      </c>
      <c r="K20" s="71">
        <v>1254.2</v>
      </c>
      <c r="L20" s="73">
        <v>58</v>
      </c>
      <c r="M20" s="71">
        <f t="shared" ref="M20:M31" si="2">SUM(N20:Q20)</f>
        <v>237382.43</v>
      </c>
      <c r="N20" s="71">
        <v>0</v>
      </c>
      <c r="O20" s="71">
        <v>0</v>
      </c>
      <c r="P20" s="71">
        <v>0</v>
      </c>
      <c r="Q20" s="71">
        <f>'Таблица 3'!C20</f>
        <v>237382.43</v>
      </c>
      <c r="R20" s="71">
        <f t="shared" ref="R20:R33" si="3">Q20</f>
        <v>237382.43</v>
      </c>
      <c r="S20" s="71">
        <v>0</v>
      </c>
      <c r="T20" s="66">
        <f t="shared" ref="T20:T31" si="4">M20/J20</f>
        <v>189.26999681071598</v>
      </c>
      <c r="U20" s="66">
        <v>3247.5804975283049</v>
      </c>
      <c r="V20" s="94" t="s">
        <v>28</v>
      </c>
      <c r="X20" s="154"/>
    </row>
    <row r="21" spans="1:24" s="25" customFormat="1" ht="45" x14ac:dyDescent="0.25">
      <c r="A21" s="68">
        <v>2</v>
      </c>
      <c r="B21" s="63" t="s">
        <v>121</v>
      </c>
      <c r="C21" s="75" t="s">
        <v>22</v>
      </c>
      <c r="D21" s="75">
        <v>1962</v>
      </c>
      <c r="E21" s="68" t="s">
        <v>21</v>
      </c>
      <c r="F21" s="88" t="s">
        <v>53</v>
      </c>
      <c r="G21" s="75">
        <v>4</v>
      </c>
      <c r="H21" s="75">
        <v>2</v>
      </c>
      <c r="I21" s="76">
        <v>1364.9</v>
      </c>
      <c r="J21" s="76">
        <v>1200.7</v>
      </c>
      <c r="K21" s="76">
        <v>1198.5</v>
      </c>
      <c r="L21" s="83">
        <v>53</v>
      </c>
      <c r="M21" s="71">
        <f t="shared" si="2"/>
        <v>416453.31</v>
      </c>
      <c r="N21" s="71">
        <v>0</v>
      </c>
      <c r="O21" s="71">
        <v>0</v>
      </c>
      <c r="P21" s="71">
        <v>0</v>
      </c>
      <c r="Q21" s="71">
        <f>'Таблица 3'!C21</f>
        <v>416453.31</v>
      </c>
      <c r="R21" s="71">
        <f t="shared" si="3"/>
        <v>416453.31</v>
      </c>
      <c r="S21" s="71">
        <v>0</v>
      </c>
      <c r="T21" s="66">
        <f t="shared" si="4"/>
        <v>346.84210044140917</v>
      </c>
      <c r="U21" s="66">
        <v>5170.5537603064877</v>
      </c>
      <c r="V21" s="94" t="s">
        <v>24</v>
      </c>
      <c r="X21" s="154"/>
    </row>
    <row r="22" spans="1:24" s="25" customFormat="1" ht="45" x14ac:dyDescent="0.25">
      <c r="A22" s="68">
        <v>3</v>
      </c>
      <c r="B22" s="63" t="s">
        <v>39</v>
      </c>
      <c r="C22" s="75" t="s">
        <v>22</v>
      </c>
      <c r="D22" s="68">
        <v>1992</v>
      </c>
      <c r="E22" s="68" t="s">
        <v>21</v>
      </c>
      <c r="F22" s="88" t="s">
        <v>53</v>
      </c>
      <c r="G22" s="68">
        <v>3</v>
      </c>
      <c r="H22" s="68">
        <v>3</v>
      </c>
      <c r="I22" s="71">
        <v>1687.9</v>
      </c>
      <c r="J22" s="71">
        <v>1457</v>
      </c>
      <c r="K22" s="71">
        <v>1564.5</v>
      </c>
      <c r="L22" s="73">
        <v>50</v>
      </c>
      <c r="M22" s="71">
        <f t="shared" si="2"/>
        <v>235031.14</v>
      </c>
      <c r="N22" s="71">
        <v>0</v>
      </c>
      <c r="O22" s="71">
        <v>0</v>
      </c>
      <c r="P22" s="71">
        <v>0</v>
      </c>
      <c r="Q22" s="71">
        <f>'Таблица 3'!C22</f>
        <v>235031.14</v>
      </c>
      <c r="R22" s="71">
        <f t="shared" si="3"/>
        <v>235031.14</v>
      </c>
      <c r="S22" s="71">
        <v>0</v>
      </c>
      <c r="T22" s="66">
        <f t="shared" si="4"/>
        <v>161.31169526424159</v>
      </c>
      <c r="U22" s="66">
        <v>4737.1400000000003</v>
      </c>
      <c r="V22" s="94" t="s">
        <v>24</v>
      </c>
      <c r="X22" s="154"/>
    </row>
    <row r="23" spans="1:24" s="25" customFormat="1" ht="45" x14ac:dyDescent="0.25">
      <c r="A23" s="68">
        <v>4</v>
      </c>
      <c r="B23" s="63" t="s">
        <v>93</v>
      </c>
      <c r="C23" s="75" t="s">
        <v>22</v>
      </c>
      <c r="D23" s="68">
        <v>1988</v>
      </c>
      <c r="E23" s="68" t="s">
        <v>21</v>
      </c>
      <c r="F23" s="75" t="s">
        <v>84</v>
      </c>
      <c r="G23" s="68">
        <v>3</v>
      </c>
      <c r="H23" s="68">
        <v>3</v>
      </c>
      <c r="I23" s="71">
        <v>1692.1</v>
      </c>
      <c r="J23" s="71">
        <v>1443.9</v>
      </c>
      <c r="K23" s="71">
        <v>1443.9</v>
      </c>
      <c r="L23" s="73">
        <v>54</v>
      </c>
      <c r="M23" s="71">
        <f>SUM(N23:Q23)</f>
        <v>5576292.54</v>
      </c>
      <c r="N23" s="71">
        <v>0</v>
      </c>
      <c r="O23" s="71">
        <v>0</v>
      </c>
      <c r="P23" s="71">
        <v>0</v>
      </c>
      <c r="Q23" s="71">
        <f>'Таблица 3'!C23</f>
        <v>5576292.54</v>
      </c>
      <c r="R23" s="71">
        <f t="shared" si="3"/>
        <v>5576292.54</v>
      </c>
      <c r="S23" s="71">
        <v>0</v>
      </c>
      <c r="T23" s="66">
        <f>M23/J23</f>
        <v>3861.9658840639931</v>
      </c>
      <c r="U23" s="66">
        <v>3861.9658840639931</v>
      </c>
      <c r="V23" s="94" t="s">
        <v>27</v>
      </c>
      <c r="X23" s="154"/>
    </row>
    <row r="24" spans="1:24" s="25" customFormat="1" ht="45" x14ac:dyDescent="0.25">
      <c r="A24" s="68">
        <v>5</v>
      </c>
      <c r="B24" s="63" t="s">
        <v>89</v>
      </c>
      <c r="C24" s="75" t="s">
        <v>22</v>
      </c>
      <c r="D24" s="68">
        <v>1975</v>
      </c>
      <c r="E24" s="68" t="s">
        <v>21</v>
      </c>
      <c r="F24" s="75" t="s">
        <v>84</v>
      </c>
      <c r="G24" s="68">
        <v>5</v>
      </c>
      <c r="H24" s="68">
        <v>5</v>
      </c>
      <c r="I24" s="71">
        <v>3412.8</v>
      </c>
      <c r="J24" s="71">
        <v>3103.3</v>
      </c>
      <c r="K24" s="71">
        <v>3103.3</v>
      </c>
      <c r="L24" s="73">
        <v>132</v>
      </c>
      <c r="M24" s="71">
        <f>SUM(N24:Q24)</f>
        <v>8253691.8499999996</v>
      </c>
      <c r="N24" s="71">
        <v>0</v>
      </c>
      <c r="O24" s="71">
        <v>0</v>
      </c>
      <c r="P24" s="71">
        <v>0</v>
      </c>
      <c r="Q24" s="71">
        <f>'Таблица 3'!C24</f>
        <v>8253691.8499999996</v>
      </c>
      <c r="R24" s="71">
        <f t="shared" si="3"/>
        <v>8253691.8499999996</v>
      </c>
      <c r="S24" s="71">
        <v>0</v>
      </c>
      <c r="T24" s="66">
        <f>M24/J24</f>
        <v>2659.6500016111877</v>
      </c>
      <c r="U24" s="62">
        <v>2659.6500016111877</v>
      </c>
      <c r="V24" s="94" t="s">
        <v>28</v>
      </c>
      <c r="X24" s="154"/>
    </row>
    <row r="25" spans="1:24" s="25" customFormat="1" ht="45" x14ac:dyDescent="0.25">
      <c r="A25" s="68">
        <v>6</v>
      </c>
      <c r="B25" s="63" t="s">
        <v>42</v>
      </c>
      <c r="C25" s="75" t="s">
        <v>22</v>
      </c>
      <c r="D25" s="68">
        <v>1955</v>
      </c>
      <c r="E25" s="68" t="s">
        <v>21</v>
      </c>
      <c r="F25" s="88" t="s">
        <v>53</v>
      </c>
      <c r="G25" s="68">
        <v>2</v>
      </c>
      <c r="H25" s="68">
        <v>1</v>
      </c>
      <c r="I25" s="71">
        <v>509.2</v>
      </c>
      <c r="J25" s="71">
        <v>486.2</v>
      </c>
      <c r="K25" s="71">
        <v>480.2</v>
      </c>
      <c r="L25" s="73">
        <v>12</v>
      </c>
      <c r="M25" s="71">
        <f>SUM(N25:Q25)</f>
        <v>162066.19</v>
      </c>
      <c r="N25" s="71">
        <v>0</v>
      </c>
      <c r="O25" s="71">
        <v>0</v>
      </c>
      <c r="P25" s="71">
        <v>0</v>
      </c>
      <c r="Q25" s="71">
        <f>'Таблица 3'!C25</f>
        <v>162066.19</v>
      </c>
      <c r="R25" s="71">
        <f t="shared" si="3"/>
        <v>162066.19</v>
      </c>
      <c r="S25" s="71">
        <v>0</v>
      </c>
      <c r="T25" s="66">
        <f>M25/J25</f>
        <v>333.33235294117651</v>
      </c>
      <c r="U25" s="66">
        <v>9884.9033730974897</v>
      </c>
      <c r="V25" s="94" t="s">
        <v>24</v>
      </c>
      <c r="X25" s="154"/>
    </row>
    <row r="26" spans="1:24" s="25" customFormat="1" ht="45" x14ac:dyDescent="0.25">
      <c r="A26" s="68">
        <v>7</v>
      </c>
      <c r="B26" s="63" t="s">
        <v>90</v>
      </c>
      <c r="C26" s="75" t="s">
        <v>22</v>
      </c>
      <c r="D26" s="68">
        <v>1955</v>
      </c>
      <c r="E26" s="68" t="s">
        <v>21</v>
      </c>
      <c r="F26" s="75" t="s">
        <v>84</v>
      </c>
      <c r="G26" s="68">
        <v>2</v>
      </c>
      <c r="H26" s="68">
        <v>2</v>
      </c>
      <c r="I26" s="71">
        <v>499</v>
      </c>
      <c r="J26" s="71">
        <v>480.1</v>
      </c>
      <c r="K26" s="71">
        <v>480.1</v>
      </c>
      <c r="L26" s="73">
        <v>17</v>
      </c>
      <c r="M26" s="71">
        <f>SUM(N26:Q26)</f>
        <v>157131.92000000001</v>
      </c>
      <c r="N26" s="71">
        <v>0</v>
      </c>
      <c r="O26" s="71">
        <v>0</v>
      </c>
      <c r="P26" s="71">
        <v>0</v>
      </c>
      <c r="Q26" s="71">
        <f>'Таблица 3'!C26</f>
        <v>157131.92000000001</v>
      </c>
      <c r="R26" s="71">
        <f t="shared" si="3"/>
        <v>157131.92000000001</v>
      </c>
      <c r="S26" s="71">
        <v>0</v>
      </c>
      <c r="T26" s="66">
        <f>M26/J26</f>
        <v>327.28998125390547</v>
      </c>
      <c r="U26" s="66">
        <v>327.28998125390547</v>
      </c>
      <c r="V26" s="94" t="s">
        <v>28</v>
      </c>
      <c r="X26" s="154"/>
    </row>
    <row r="27" spans="1:24" s="25" customFormat="1" ht="45" x14ac:dyDescent="0.25">
      <c r="A27" s="68">
        <v>8</v>
      </c>
      <c r="B27" s="63" t="s">
        <v>94</v>
      </c>
      <c r="C27" s="75" t="s">
        <v>22</v>
      </c>
      <c r="D27" s="75">
        <v>1986</v>
      </c>
      <c r="E27" s="68" t="s">
        <v>21</v>
      </c>
      <c r="F27" s="88" t="s">
        <v>53</v>
      </c>
      <c r="G27" s="75">
        <v>2</v>
      </c>
      <c r="H27" s="75">
        <v>2</v>
      </c>
      <c r="I27" s="76">
        <v>605.70000000000005</v>
      </c>
      <c r="J27" s="76">
        <v>554.4</v>
      </c>
      <c r="K27" s="76">
        <v>553.29999999999995</v>
      </c>
      <c r="L27" s="83">
        <v>22</v>
      </c>
      <c r="M27" s="71">
        <f t="shared" si="2"/>
        <v>2333118.02</v>
      </c>
      <c r="N27" s="71">
        <v>0</v>
      </c>
      <c r="O27" s="71">
        <v>0</v>
      </c>
      <c r="P27" s="71">
        <v>0</v>
      </c>
      <c r="Q27" s="71">
        <f>'Таблица 3'!C27</f>
        <v>2333118.02</v>
      </c>
      <c r="R27" s="71">
        <f t="shared" si="3"/>
        <v>2333118.02</v>
      </c>
      <c r="S27" s="71">
        <v>0</v>
      </c>
      <c r="T27" s="66">
        <f t="shared" si="4"/>
        <v>4208.3658369408367</v>
      </c>
      <c r="U27" s="66">
        <v>8313.8400072150089</v>
      </c>
      <c r="V27" s="94" t="s">
        <v>28</v>
      </c>
      <c r="X27" s="154"/>
    </row>
    <row r="28" spans="1:24" s="25" customFormat="1" ht="45" x14ac:dyDescent="0.25">
      <c r="A28" s="68">
        <v>9</v>
      </c>
      <c r="B28" s="99" t="s">
        <v>85</v>
      </c>
      <c r="C28" s="88" t="s">
        <v>22</v>
      </c>
      <c r="D28" s="68">
        <v>1969</v>
      </c>
      <c r="E28" s="100" t="s">
        <v>21</v>
      </c>
      <c r="F28" s="96" t="s">
        <v>84</v>
      </c>
      <c r="G28" s="68">
        <v>5</v>
      </c>
      <c r="H28" s="68">
        <v>6</v>
      </c>
      <c r="I28" s="71">
        <v>5532.8</v>
      </c>
      <c r="J28" s="71">
        <v>4215.8</v>
      </c>
      <c r="K28" s="71">
        <v>4215.8</v>
      </c>
      <c r="L28" s="73">
        <v>167</v>
      </c>
      <c r="M28" s="71">
        <f t="shared" si="2"/>
        <v>187853.57</v>
      </c>
      <c r="N28" s="71">
        <v>0</v>
      </c>
      <c r="O28" s="71">
        <v>0</v>
      </c>
      <c r="P28" s="71">
        <v>0</v>
      </c>
      <c r="Q28" s="71">
        <f>'Таблица 3'!C28</f>
        <v>187853.57</v>
      </c>
      <c r="R28" s="71">
        <f t="shared" si="3"/>
        <v>187853.57</v>
      </c>
      <c r="S28" s="71">
        <v>0</v>
      </c>
      <c r="T28" s="66">
        <f t="shared" si="4"/>
        <v>44.559412211205462</v>
      </c>
      <c r="U28" s="62">
        <v>44.559412211205462</v>
      </c>
      <c r="V28" s="94" t="s">
        <v>27</v>
      </c>
      <c r="X28" s="154"/>
    </row>
    <row r="29" spans="1:24" s="25" customFormat="1" ht="45" x14ac:dyDescent="0.25">
      <c r="A29" s="68">
        <v>10</v>
      </c>
      <c r="B29" s="78" t="s">
        <v>86</v>
      </c>
      <c r="C29" s="88" t="s">
        <v>22</v>
      </c>
      <c r="D29" s="101">
        <v>1971</v>
      </c>
      <c r="E29" s="95" t="s">
        <v>21</v>
      </c>
      <c r="F29" s="96" t="s">
        <v>84</v>
      </c>
      <c r="G29" s="95">
        <v>5</v>
      </c>
      <c r="H29" s="95">
        <v>4</v>
      </c>
      <c r="I29" s="102">
        <v>3393.2</v>
      </c>
      <c r="J29" s="102">
        <v>3169.4</v>
      </c>
      <c r="K29" s="102">
        <v>2897</v>
      </c>
      <c r="L29" s="103">
        <v>124</v>
      </c>
      <c r="M29" s="71">
        <f t="shared" si="2"/>
        <v>8429494.7100000009</v>
      </c>
      <c r="N29" s="71">
        <v>0</v>
      </c>
      <c r="O29" s="71">
        <v>0</v>
      </c>
      <c r="P29" s="71">
        <v>0</v>
      </c>
      <c r="Q29" s="71">
        <f>'Таблица 3'!C29</f>
        <v>8429494.7100000009</v>
      </c>
      <c r="R29" s="71">
        <f t="shared" si="3"/>
        <v>8429494.7100000009</v>
      </c>
      <c r="S29" s="71">
        <v>0</v>
      </c>
      <c r="T29" s="66">
        <f t="shared" si="4"/>
        <v>2659.65</v>
      </c>
      <c r="U29" s="62">
        <v>2659.65</v>
      </c>
      <c r="V29" s="94" t="s">
        <v>27</v>
      </c>
      <c r="X29" s="154"/>
    </row>
    <row r="30" spans="1:24" s="25" customFormat="1" ht="45" x14ac:dyDescent="0.25">
      <c r="A30" s="68">
        <v>11</v>
      </c>
      <c r="B30" s="63" t="s">
        <v>40</v>
      </c>
      <c r="C30" s="88" t="s">
        <v>22</v>
      </c>
      <c r="D30" s="87" t="s">
        <v>38</v>
      </c>
      <c r="E30" s="68" t="s">
        <v>41</v>
      </c>
      <c r="F30" s="88" t="s">
        <v>53</v>
      </c>
      <c r="G30" s="68">
        <v>2</v>
      </c>
      <c r="H30" s="68">
        <v>3</v>
      </c>
      <c r="I30" s="71">
        <v>1047.9000000000001</v>
      </c>
      <c r="J30" s="71">
        <v>878.8</v>
      </c>
      <c r="K30" s="71">
        <v>947.9</v>
      </c>
      <c r="L30" s="73">
        <v>36</v>
      </c>
      <c r="M30" s="71">
        <f t="shared" si="2"/>
        <v>146732.93</v>
      </c>
      <c r="N30" s="71">
        <v>0</v>
      </c>
      <c r="O30" s="71">
        <v>0</v>
      </c>
      <c r="P30" s="71">
        <v>0</v>
      </c>
      <c r="Q30" s="71">
        <f>'Таблица 3'!C30</f>
        <v>146732.93</v>
      </c>
      <c r="R30" s="71">
        <f t="shared" si="3"/>
        <v>146732.93</v>
      </c>
      <c r="S30" s="71">
        <v>0</v>
      </c>
      <c r="T30" s="66">
        <f t="shared" si="4"/>
        <v>166.96965179790624</v>
      </c>
      <c r="U30" s="62">
        <v>4442.4899977241694</v>
      </c>
      <c r="V30" s="94" t="s">
        <v>28</v>
      </c>
      <c r="X30" s="154"/>
    </row>
    <row r="31" spans="1:24" s="25" customFormat="1" ht="45" x14ac:dyDescent="0.25">
      <c r="A31" s="68">
        <v>12</v>
      </c>
      <c r="B31" s="63" t="s">
        <v>87</v>
      </c>
      <c r="C31" s="88" t="s">
        <v>22</v>
      </c>
      <c r="D31" s="101">
        <v>1978</v>
      </c>
      <c r="E31" s="95" t="s">
        <v>21</v>
      </c>
      <c r="F31" s="96" t="s">
        <v>84</v>
      </c>
      <c r="G31" s="95">
        <v>2</v>
      </c>
      <c r="H31" s="95">
        <v>2</v>
      </c>
      <c r="I31" s="97">
        <v>784.2</v>
      </c>
      <c r="J31" s="97">
        <v>720</v>
      </c>
      <c r="K31" s="97">
        <v>720</v>
      </c>
      <c r="L31" s="98">
        <v>35</v>
      </c>
      <c r="M31" s="71">
        <f t="shared" si="2"/>
        <v>766764</v>
      </c>
      <c r="N31" s="71">
        <v>0</v>
      </c>
      <c r="O31" s="71">
        <v>0</v>
      </c>
      <c r="P31" s="71">
        <v>0</v>
      </c>
      <c r="Q31" s="71">
        <f>'Таблица 3'!C31</f>
        <v>766764</v>
      </c>
      <c r="R31" s="71">
        <f t="shared" si="3"/>
        <v>766764</v>
      </c>
      <c r="S31" s="71">
        <v>0</v>
      </c>
      <c r="T31" s="66">
        <f t="shared" si="4"/>
        <v>1064.95</v>
      </c>
      <c r="U31" s="66">
        <v>1064.95</v>
      </c>
      <c r="V31" s="94" t="s">
        <v>27</v>
      </c>
      <c r="X31" s="154"/>
    </row>
    <row r="32" spans="1:24" s="25" customFormat="1" ht="45" x14ac:dyDescent="0.25">
      <c r="A32" s="68">
        <v>13</v>
      </c>
      <c r="B32" s="63" t="s">
        <v>109</v>
      </c>
      <c r="C32" s="88" t="s">
        <v>22</v>
      </c>
      <c r="D32" s="87">
        <v>1990</v>
      </c>
      <c r="E32" s="68" t="s">
        <v>21</v>
      </c>
      <c r="F32" s="88" t="s">
        <v>84</v>
      </c>
      <c r="G32" s="68">
        <v>3</v>
      </c>
      <c r="H32" s="68">
        <v>3</v>
      </c>
      <c r="I32" s="71">
        <v>1765.5</v>
      </c>
      <c r="J32" s="71">
        <v>1534</v>
      </c>
      <c r="K32" s="71">
        <v>1630.5</v>
      </c>
      <c r="L32" s="73">
        <v>55</v>
      </c>
      <c r="M32" s="71">
        <f>SUM(N32:Q32)</f>
        <v>1891163.5699999998</v>
      </c>
      <c r="N32" s="71">
        <v>0</v>
      </c>
      <c r="O32" s="71">
        <v>0</v>
      </c>
      <c r="P32" s="71">
        <v>0</v>
      </c>
      <c r="Q32" s="71">
        <f>'Таблица 3'!C32</f>
        <v>1891163.5699999998</v>
      </c>
      <c r="R32" s="71">
        <f t="shared" si="3"/>
        <v>1891163.5699999998</v>
      </c>
      <c r="S32" s="71">
        <v>0</v>
      </c>
      <c r="T32" s="66">
        <f>M32/J32</f>
        <v>1232.8315319426335</v>
      </c>
      <c r="U32" s="62">
        <v>1232.8315319426335</v>
      </c>
      <c r="V32" s="94" t="s">
        <v>28</v>
      </c>
      <c r="X32" s="154"/>
    </row>
    <row r="33" spans="1:24" s="25" customFormat="1" ht="45" x14ac:dyDescent="0.25">
      <c r="A33" s="68">
        <v>14</v>
      </c>
      <c r="B33" s="63" t="s">
        <v>125</v>
      </c>
      <c r="C33" s="88" t="s">
        <v>22</v>
      </c>
      <c r="D33" s="87" t="s">
        <v>127</v>
      </c>
      <c r="E33" s="68" t="s">
        <v>21</v>
      </c>
      <c r="F33" s="96" t="s">
        <v>84</v>
      </c>
      <c r="G33" s="68">
        <v>2</v>
      </c>
      <c r="H33" s="68">
        <v>2</v>
      </c>
      <c r="I33" s="71">
        <v>2437</v>
      </c>
      <c r="J33" s="71">
        <v>921</v>
      </c>
      <c r="K33" s="71">
        <v>53.6</v>
      </c>
      <c r="L33" s="73">
        <v>38</v>
      </c>
      <c r="M33" s="71">
        <v>9534339.3599999994</v>
      </c>
      <c r="N33" s="71">
        <v>0</v>
      </c>
      <c r="O33" s="71">
        <v>0</v>
      </c>
      <c r="P33" s="71">
        <v>0</v>
      </c>
      <c r="Q33" s="71">
        <f>'Таблица 3'!C33</f>
        <v>7392627.54</v>
      </c>
      <c r="R33" s="71">
        <f t="shared" si="3"/>
        <v>7392627.54</v>
      </c>
      <c r="S33" s="71">
        <v>0</v>
      </c>
      <c r="T33" s="66">
        <v>10352.16</v>
      </c>
      <c r="U33" s="62">
        <v>8313.84</v>
      </c>
      <c r="V33" s="94" t="s">
        <v>28</v>
      </c>
      <c r="X33" s="154"/>
    </row>
    <row r="34" spans="1:24" s="51" customFormat="1" ht="30" customHeight="1" x14ac:dyDescent="0.25">
      <c r="A34" s="174" t="s">
        <v>49</v>
      </c>
      <c r="B34" s="175"/>
      <c r="C34" s="49"/>
      <c r="D34" s="49"/>
      <c r="E34" s="49"/>
      <c r="F34" s="49"/>
      <c r="G34" s="49"/>
      <c r="H34" s="49"/>
      <c r="I34" s="49"/>
      <c r="J34" s="49"/>
      <c r="K34" s="49"/>
      <c r="L34" s="50"/>
      <c r="M34" s="50"/>
      <c r="N34" s="50"/>
      <c r="O34" s="50"/>
      <c r="P34" s="50"/>
      <c r="Q34" s="50"/>
      <c r="R34" s="50"/>
      <c r="S34" s="50"/>
      <c r="T34" s="50"/>
      <c r="U34" s="49"/>
      <c r="V34" s="49"/>
      <c r="X34" s="154"/>
    </row>
    <row r="35" spans="1:24" s="15" customFormat="1" ht="30" customHeight="1" x14ac:dyDescent="0.2">
      <c r="A35" s="173" t="s">
        <v>117</v>
      </c>
      <c r="B35" s="173"/>
      <c r="C35" s="84" t="s">
        <v>41</v>
      </c>
      <c r="D35" s="84" t="s">
        <v>41</v>
      </c>
      <c r="E35" s="84" t="s">
        <v>41</v>
      </c>
      <c r="F35" s="85" t="s">
        <v>41</v>
      </c>
      <c r="G35" s="84" t="s">
        <v>41</v>
      </c>
      <c r="H35" s="84" t="s">
        <v>41</v>
      </c>
      <c r="I35" s="86">
        <f>SUM(I36:I43)</f>
        <v>12475.300000000001</v>
      </c>
      <c r="J35" s="86">
        <f t="shared" ref="J35:P35" si="5">SUM(J36:J43)</f>
        <v>10386.6</v>
      </c>
      <c r="K35" s="86">
        <f t="shared" si="5"/>
        <v>10555</v>
      </c>
      <c r="L35" s="86">
        <f t="shared" si="5"/>
        <v>259</v>
      </c>
      <c r="M35" s="86">
        <f t="shared" si="5"/>
        <v>44011901.100000009</v>
      </c>
      <c r="N35" s="86">
        <f t="shared" si="5"/>
        <v>0</v>
      </c>
      <c r="O35" s="86">
        <f t="shared" si="5"/>
        <v>0</v>
      </c>
      <c r="P35" s="86">
        <f t="shared" si="5"/>
        <v>0</v>
      </c>
      <c r="Q35" s="86">
        <f>SUM(Q36:Q43)</f>
        <v>44011901.100000009</v>
      </c>
      <c r="R35" s="86">
        <f>SUM(R36:R43)</f>
        <v>44011901.100000009</v>
      </c>
      <c r="S35" s="86">
        <f>SUM(S36:S43)</f>
        <v>28</v>
      </c>
      <c r="T35" s="84" t="s">
        <v>21</v>
      </c>
      <c r="U35" s="84" t="s">
        <v>21</v>
      </c>
      <c r="V35" s="84" t="s">
        <v>21</v>
      </c>
    </row>
    <row r="36" spans="1:24" s="25" customFormat="1" ht="45" x14ac:dyDescent="0.25">
      <c r="A36" s="68">
        <v>1</v>
      </c>
      <c r="B36" s="63" t="s">
        <v>42</v>
      </c>
      <c r="C36" s="75" t="s">
        <v>22</v>
      </c>
      <c r="D36" s="68">
        <v>1955</v>
      </c>
      <c r="E36" s="68" t="s">
        <v>21</v>
      </c>
      <c r="F36" s="88" t="s">
        <v>53</v>
      </c>
      <c r="G36" s="68">
        <v>2</v>
      </c>
      <c r="H36" s="68">
        <v>1</v>
      </c>
      <c r="I36" s="71">
        <v>509.2</v>
      </c>
      <c r="J36" s="71">
        <v>486.2</v>
      </c>
      <c r="K36" s="71">
        <v>480.2</v>
      </c>
      <c r="L36" s="73">
        <v>12</v>
      </c>
      <c r="M36" s="71">
        <f>SUM(N36:Q36)</f>
        <v>5379588.5599999996</v>
      </c>
      <c r="N36" s="71">
        <v>0</v>
      </c>
      <c r="O36" s="71">
        <v>0</v>
      </c>
      <c r="P36" s="71">
        <v>0</v>
      </c>
      <c r="Q36" s="71">
        <f>'Таблица 3'!C36</f>
        <v>5379588.5599999996</v>
      </c>
      <c r="R36" s="71">
        <f>Q36</f>
        <v>5379588.5599999996</v>
      </c>
      <c r="S36" s="71">
        <v>0</v>
      </c>
      <c r="T36" s="66">
        <f>M36/J36</f>
        <v>11064.558946935416</v>
      </c>
      <c r="U36" s="66">
        <v>9884.9033730974897</v>
      </c>
      <c r="V36" s="94" t="s">
        <v>24</v>
      </c>
    </row>
    <row r="37" spans="1:24" s="25" customFormat="1" ht="45" x14ac:dyDescent="0.25">
      <c r="A37" s="68">
        <v>2</v>
      </c>
      <c r="B37" s="63" t="s">
        <v>90</v>
      </c>
      <c r="C37" s="75" t="s">
        <v>22</v>
      </c>
      <c r="D37" s="68">
        <v>1955</v>
      </c>
      <c r="E37" s="68" t="s">
        <v>21</v>
      </c>
      <c r="F37" s="75" t="s">
        <v>84</v>
      </c>
      <c r="G37" s="68">
        <v>2</v>
      </c>
      <c r="H37" s="68">
        <v>2</v>
      </c>
      <c r="I37" s="71">
        <v>499</v>
      </c>
      <c r="J37" s="71">
        <v>480.1</v>
      </c>
      <c r="K37" s="71">
        <v>480.1</v>
      </c>
      <c r="L37" s="73">
        <v>17</v>
      </c>
      <c r="M37" s="71">
        <f t="shared" ref="M37:M44" si="6">SUM(N37:Q37)</f>
        <v>5164596.58</v>
      </c>
      <c r="N37" s="71">
        <v>0</v>
      </c>
      <c r="O37" s="71">
        <v>0</v>
      </c>
      <c r="P37" s="71">
        <v>0</v>
      </c>
      <c r="Q37" s="71">
        <f>'Таблица 3'!C37</f>
        <v>5164596.58</v>
      </c>
      <c r="R37" s="71">
        <f t="shared" ref="R37:R44" si="7">Q37</f>
        <v>5164596.58</v>
      </c>
      <c r="S37" s="71">
        <v>1</v>
      </c>
      <c r="T37" s="66">
        <f t="shared" ref="T37:T44" si="8">M37/J37</f>
        <v>10757.335096854822</v>
      </c>
      <c r="U37" s="66">
        <v>9885.9033730974897</v>
      </c>
      <c r="V37" s="94" t="s">
        <v>24</v>
      </c>
    </row>
    <row r="38" spans="1:24" s="25" customFormat="1" ht="45" x14ac:dyDescent="0.25">
      <c r="A38" s="68">
        <v>3</v>
      </c>
      <c r="B38" s="63" t="s">
        <v>134</v>
      </c>
      <c r="C38" s="75" t="s">
        <v>22</v>
      </c>
      <c r="D38" s="68">
        <v>1995</v>
      </c>
      <c r="E38" s="68" t="s">
        <v>21</v>
      </c>
      <c r="F38" s="75" t="s">
        <v>84</v>
      </c>
      <c r="G38" s="68">
        <v>5</v>
      </c>
      <c r="H38" s="68">
        <v>6</v>
      </c>
      <c r="I38" s="71">
        <v>5442</v>
      </c>
      <c r="J38" s="71">
        <v>4092.3</v>
      </c>
      <c r="K38" s="71">
        <v>4092.3</v>
      </c>
      <c r="L38" s="73"/>
      <c r="M38" s="71">
        <f t="shared" si="6"/>
        <v>11296164.48</v>
      </c>
      <c r="N38" s="71">
        <v>0</v>
      </c>
      <c r="O38" s="71">
        <v>0</v>
      </c>
      <c r="P38" s="71">
        <v>0</v>
      </c>
      <c r="Q38" s="71">
        <f>'Таблица 3'!C38</f>
        <v>11296164.48</v>
      </c>
      <c r="R38" s="71">
        <f t="shared" si="7"/>
        <v>11296164.48</v>
      </c>
      <c r="S38" s="71">
        <v>2</v>
      </c>
      <c r="T38" s="66">
        <f t="shared" si="8"/>
        <v>2760.3461329814531</v>
      </c>
      <c r="U38" s="66">
        <v>9886.9033730974897</v>
      </c>
      <c r="V38" s="94" t="s">
        <v>24</v>
      </c>
    </row>
    <row r="39" spans="1:24" s="25" customFormat="1" ht="45" x14ac:dyDescent="0.25">
      <c r="A39" s="68">
        <v>4</v>
      </c>
      <c r="B39" s="63" t="s">
        <v>40</v>
      </c>
      <c r="C39" s="88" t="s">
        <v>22</v>
      </c>
      <c r="D39" s="87" t="s">
        <v>38</v>
      </c>
      <c r="E39" s="68" t="s">
        <v>41</v>
      </c>
      <c r="F39" s="88" t="s">
        <v>53</v>
      </c>
      <c r="G39" s="68">
        <v>2</v>
      </c>
      <c r="H39" s="68">
        <v>3</v>
      </c>
      <c r="I39" s="71">
        <v>1047.9000000000001</v>
      </c>
      <c r="J39" s="71">
        <v>878.8</v>
      </c>
      <c r="K39" s="71">
        <v>947.9</v>
      </c>
      <c r="L39" s="73">
        <v>36</v>
      </c>
      <c r="M39" s="71">
        <f t="shared" si="6"/>
        <v>0</v>
      </c>
      <c r="N39" s="71">
        <v>0</v>
      </c>
      <c r="O39" s="71">
        <v>0</v>
      </c>
      <c r="P39" s="71">
        <v>0</v>
      </c>
      <c r="Q39" s="71">
        <f>'Таблица 3'!C39</f>
        <v>0</v>
      </c>
      <c r="R39" s="71">
        <f t="shared" si="7"/>
        <v>0</v>
      </c>
      <c r="S39" s="71">
        <v>3</v>
      </c>
      <c r="T39" s="66">
        <f t="shared" si="8"/>
        <v>0</v>
      </c>
      <c r="U39" s="66">
        <v>9887.9033730974897</v>
      </c>
      <c r="V39" s="94" t="s">
        <v>24</v>
      </c>
    </row>
    <row r="40" spans="1:24" s="25" customFormat="1" ht="45" x14ac:dyDescent="0.25">
      <c r="A40" s="68">
        <v>5</v>
      </c>
      <c r="B40" s="63" t="s">
        <v>121</v>
      </c>
      <c r="C40" s="75" t="s">
        <v>22</v>
      </c>
      <c r="D40" s="75">
        <v>1962</v>
      </c>
      <c r="E40" s="68" t="s">
        <v>21</v>
      </c>
      <c r="F40" s="88" t="s">
        <v>53</v>
      </c>
      <c r="G40" s="75">
        <v>4</v>
      </c>
      <c r="H40" s="75">
        <v>2</v>
      </c>
      <c r="I40" s="76">
        <v>1364.9</v>
      </c>
      <c r="J40" s="76">
        <v>1200.7</v>
      </c>
      <c r="K40" s="76">
        <v>1198.5</v>
      </c>
      <c r="L40" s="83">
        <v>53</v>
      </c>
      <c r="M40" s="71">
        <f t="shared" si="6"/>
        <v>3852182.28</v>
      </c>
      <c r="N40" s="71">
        <v>0</v>
      </c>
      <c r="O40" s="71">
        <v>0</v>
      </c>
      <c r="P40" s="71">
        <v>0</v>
      </c>
      <c r="Q40" s="71">
        <f>'Таблица 3'!C40</f>
        <v>3852182.28</v>
      </c>
      <c r="R40" s="71">
        <f t="shared" si="7"/>
        <v>3852182.28</v>
      </c>
      <c r="S40" s="71">
        <v>4</v>
      </c>
      <c r="T40" s="66">
        <f t="shared" si="8"/>
        <v>3208.2804030981924</v>
      </c>
      <c r="U40" s="66">
        <v>9888.9033730974897</v>
      </c>
      <c r="V40" s="94" t="s">
        <v>24</v>
      </c>
    </row>
    <row r="41" spans="1:24" s="25" customFormat="1" ht="45" x14ac:dyDescent="0.25">
      <c r="A41" s="68">
        <v>6</v>
      </c>
      <c r="B41" s="63" t="s">
        <v>39</v>
      </c>
      <c r="C41" s="75" t="s">
        <v>22</v>
      </c>
      <c r="D41" s="68">
        <v>1992</v>
      </c>
      <c r="E41" s="68" t="s">
        <v>21</v>
      </c>
      <c r="F41" s="88" t="s">
        <v>53</v>
      </c>
      <c r="G41" s="68">
        <v>3</v>
      </c>
      <c r="H41" s="68">
        <v>3</v>
      </c>
      <c r="I41" s="71">
        <v>1687.9</v>
      </c>
      <c r="J41" s="71">
        <v>1457</v>
      </c>
      <c r="K41" s="71">
        <v>1564.5</v>
      </c>
      <c r="L41" s="73">
        <v>50</v>
      </c>
      <c r="M41" s="71">
        <f t="shared" si="6"/>
        <v>7281073.3899999997</v>
      </c>
      <c r="N41" s="71">
        <v>0</v>
      </c>
      <c r="O41" s="71">
        <v>0</v>
      </c>
      <c r="P41" s="71">
        <v>0</v>
      </c>
      <c r="Q41" s="71">
        <f>'Таблица 3'!C41</f>
        <v>7281073.3899999997</v>
      </c>
      <c r="R41" s="71">
        <f t="shared" si="7"/>
        <v>7281073.3899999997</v>
      </c>
      <c r="S41" s="71">
        <v>5</v>
      </c>
      <c r="T41" s="66">
        <f t="shared" si="8"/>
        <v>4997.3050034317084</v>
      </c>
      <c r="U41" s="66">
        <v>9889.9033730974897</v>
      </c>
      <c r="V41" s="94" t="s">
        <v>24</v>
      </c>
    </row>
    <row r="42" spans="1:24" s="25" customFormat="1" ht="45" x14ac:dyDescent="0.25">
      <c r="A42" s="68">
        <v>7</v>
      </c>
      <c r="B42" s="63" t="s">
        <v>43</v>
      </c>
      <c r="C42" s="88" t="s">
        <v>22</v>
      </c>
      <c r="D42" s="87" t="s">
        <v>44</v>
      </c>
      <c r="E42" s="68" t="s">
        <v>41</v>
      </c>
      <c r="F42" s="88" t="s">
        <v>53</v>
      </c>
      <c r="G42" s="89">
        <v>2</v>
      </c>
      <c r="H42" s="89">
        <v>2</v>
      </c>
      <c r="I42" s="76">
        <v>573.70000000000005</v>
      </c>
      <c r="J42" s="76">
        <v>537.29999999999995</v>
      </c>
      <c r="K42" s="76">
        <v>537.29999999999995</v>
      </c>
      <c r="L42" s="83">
        <v>33</v>
      </c>
      <c r="M42" s="71">
        <f t="shared" si="6"/>
        <v>375147.6</v>
      </c>
      <c r="N42" s="71">
        <v>0</v>
      </c>
      <c r="O42" s="71">
        <v>0</v>
      </c>
      <c r="P42" s="71">
        <v>0</v>
      </c>
      <c r="Q42" s="71">
        <f>'Таблица 3'!C42</f>
        <v>375147.6</v>
      </c>
      <c r="R42" s="71">
        <f t="shared" si="7"/>
        <v>375147.6</v>
      </c>
      <c r="S42" s="71">
        <v>6</v>
      </c>
      <c r="T42" s="66">
        <f t="shared" si="8"/>
        <v>698.20882188721384</v>
      </c>
      <c r="U42" s="66">
        <v>9890.9033730974897</v>
      </c>
      <c r="V42" s="94" t="s">
        <v>24</v>
      </c>
    </row>
    <row r="43" spans="1:24" s="25" customFormat="1" ht="45" x14ac:dyDescent="0.25">
      <c r="A43" s="68">
        <v>8</v>
      </c>
      <c r="B43" s="63" t="s">
        <v>120</v>
      </c>
      <c r="C43" s="88" t="s">
        <v>22</v>
      </c>
      <c r="D43" s="68">
        <v>1961</v>
      </c>
      <c r="E43" s="90" t="s">
        <v>21</v>
      </c>
      <c r="F43" s="88" t="s">
        <v>53</v>
      </c>
      <c r="G43" s="68">
        <v>4</v>
      </c>
      <c r="H43" s="68">
        <v>2</v>
      </c>
      <c r="I43" s="71">
        <v>1350.7</v>
      </c>
      <c r="J43" s="71">
        <v>1254.2</v>
      </c>
      <c r="K43" s="71">
        <v>1254.2</v>
      </c>
      <c r="L43" s="73">
        <v>58</v>
      </c>
      <c r="M43" s="71">
        <f t="shared" si="6"/>
        <v>10663148.210000001</v>
      </c>
      <c r="N43" s="71">
        <v>0</v>
      </c>
      <c r="O43" s="71">
        <v>0</v>
      </c>
      <c r="P43" s="71">
        <v>0</v>
      </c>
      <c r="Q43" s="71">
        <f>'Таблица 3'!C43</f>
        <v>10663148.210000001</v>
      </c>
      <c r="R43" s="71">
        <f t="shared" si="7"/>
        <v>10663148.210000001</v>
      </c>
      <c r="S43" s="71">
        <v>7</v>
      </c>
      <c r="T43" s="66">
        <f t="shared" si="8"/>
        <v>8501.9520092489238</v>
      </c>
      <c r="U43" s="66">
        <v>9891.9033730974897</v>
      </c>
      <c r="V43" s="94" t="s">
        <v>24</v>
      </c>
    </row>
    <row r="44" spans="1:24" s="25" customFormat="1" ht="40.5" customHeight="1" x14ac:dyDescent="0.25">
      <c r="A44" s="68">
        <v>9</v>
      </c>
      <c r="B44" s="63" t="s">
        <v>146</v>
      </c>
      <c r="C44" s="88" t="s">
        <v>22</v>
      </c>
      <c r="D44" s="68">
        <v>1960</v>
      </c>
      <c r="E44" s="90" t="s">
        <v>21</v>
      </c>
      <c r="F44" s="88" t="s">
        <v>53</v>
      </c>
      <c r="G44" s="68">
        <v>2</v>
      </c>
      <c r="H44" s="68">
        <v>2</v>
      </c>
      <c r="I44" s="71">
        <v>652.29999999999995</v>
      </c>
      <c r="J44" s="71">
        <v>602.1</v>
      </c>
      <c r="K44" s="71">
        <v>602.1</v>
      </c>
      <c r="L44" s="73">
        <v>38</v>
      </c>
      <c r="M44" s="71">
        <f t="shared" si="6"/>
        <v>1975336.8</v>
      </c>
      <c r="N44" s="71">
        <v>0</v>
      </c>
      <c r="O44" s="71">
        <v>0</v>
      </c>
      <c r="P44" s="71">
        <v>0</v>
      </c>
      <c r="Q44" s="71">
        <f>'Таблица 3'!C44</f>
        <v>1975336.8</v>
      </c>
      <c r="R44" s="71">
        <f t="shared" si="7"/>
        <v>1975336.8</v>
      </c>
      <c r="S44" s="71">
        <v>8</v>
      </c>
      <c r="T44" s="66">
        <f t="shared" si="8"/>
        <v>3280.7453911310413</v>
      </c>
      <c r="U44" s="66">
        <v>9892.9033730974897</v>
      </c>
      <c r="V44" s="94" t="s">
        <v>24</v>
      </c>
    </row>
    <row r="45" spans="1:24" s="1" customForma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56"/>
      <c r="U45" s="56"/>
      <c r="V45" s="10"/>
    </row>
    <row r="46" spans="1:24" s="1" customForma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56"/>
      <c r="U46" s="56"/>
      <c r="V46" s="10"/>
    </row>
    <row r="47" spans="1:24" s="1" customForma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56"/>
      <c r="U47" s="56"/>
      <c r="V47" s="10"/>
    </row>
    <row r="48" spans="1:24" s="1" customForma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6"/>
      <c r="U48" s="56"/>
      <c r="V48" s="10"/>
    </row>
    <row r="49" spans="1:22" s="1" customForma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56"/>
      <c r="U49" s="56"/>
      <c r="V49" s="10"/>
    </row>
    <row r="50" spans="1:22" s="1" customForma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56"/>
      <c r="U50" s="56"/>
      <c r="V50" s="10"/>
    </row>
    <row r="51" spans="1:22" s="1" customForma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56"/>
      <c r="U51" s="56"/>
      <c r="V51" s="10"/>
    </row>
    <row r="52" spans="1:22" s="1" customForma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6"/>
      <c r="U52" s="56"/>
      <c r="V52" s="10"/>
    </row>
    <row r="53" spans="1:22" s="1" customForma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56"/>
      <c r="U53" s="56"/>
      <c r="V53" s="10"/>
    </row>
    <row r="54" spans="1:22" s="1" customForma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56"/>
      <c r="U54" s="56"/>
      <c r="V54" s="10"/>
    </row>
    <row r="55" spans="1:22" s="1" customForma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56"/>
      <c r="U55" s="56"/>
      <c r="V55" s="10"/>
    </row>
    <row r="56" spans="1:22" s="1" customForma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56"/>
      <c r="U56" s="56"/>
      <c r="V56" s="10"/>
    </row>
    <row r="57" spans="1:22" s="1" customForma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56"/>
      <c r="U57" s="56"/>
      <c r="V57" s="10"/>
    </row>
    <row r="58" spans="1:22" s="1" customForma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56"/>
      <c r="U58" s="56"/>
      <c r="V58" s="10"/>
    </row>
    <row r="59" spans="1:22" s="1" customForma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56"/>
      <c r="U59" s="56"/>
      <c r="V59" s="10"/>
    </row>
    <row r="60" spans="1:22" s="1" customForma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56"/>
      <c r="U60" s="56"/>
      <c r="V60" s="10"/>
    </row>
    <row r="61" spans="1:22" s="1" customForma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56"/>
      <c r="U61" s="56"/>
      <c r="V61" s="10"/>
    </row>
    <row r="62" spans="1:22" s="1" customForma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56"/>
      <c r="U62" s="56"/>
      <c r="V62" s="10"/>
    </row>
    <row r="63" spans="1:22" s="1" customForma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56"/>
      <c r="U63" s="56"/>
      <c r="V63" s="10"/>
    </row>
    <row r="64" spans="1:22" s="1" customForma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56"/>
      <c r="U64" s="56"/>
      <c r="V64" s="10"/>
    </row>
    <row r="65" spans="1:22" s="1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56"/>
      <c r="U65" s="56"/>
      <c r="V65" s="10"/>
    </row>
    <row r="66" spans="1:22" s="1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56"/>
      <c r="U66" s="56"/>
      <c r="V66" s="10"/>
    </row>
    <row r="67" spans="1:22" s="1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56"/>
      <c r="U67" s="56"/>
      <c r="V67" s="10"/>
    </row>
    <row r="68" spans="1:22" s="1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56"/>
      <c r="U68" s="56"/>
      <c r="V68" s="10"/>
    </row>
    <row r="69" spans="1:22" s="1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56"/>
      <c r="U69" s="56"/>
      <c r="V69" s="10"/>
    </row>
    <row r="70" spans="1:22" s="1" customForma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56"/>
      <c r="U70" s="56"/>
      <c r="V70" s="10"/>
    </row>
  </sheetData>
  <mergeCells count="30">
    <mergeCell ref="V7:V10"/>
    <mergeCell ref="U7:U9"/>
    <mergeCell ref="L7:L9"/>
    <mergeCell ref="K8:K9"/>
    <mergeCell ref="Q1:V1"/>
    <mergeCell ref="A13:B13"/>
    <mergeCell ref="A4:V4"/>
    <mergeCell ref="Q2:V2"/>
    <mergeCell ref="D8:D10"/>
    <mergeCell ref="M7:S7"/>
    <mergeCell ref="A19:B19"/>
    <mergeCell ref="A7:A10"/>
    <mergeCell ref="B7:B10"/>
    <mergeCell ref="C7:C10"/>
    <mergeCell ref="J7:K7"/>
    <mergeCell ref="A6:V6"/>
    <mergeCell ref="I7:I9"/>
    <mergeCell ref="T7:T9"/>
    <mergeCell ref="E8:E10"/>
    <mergeCell ref="A12:B12"/>
    <mergeCell ref="J8:J9"/>
    <mergeCell ref="D7:E7"/>
    <mergeCell ref="N8:S8"/>
    <mergeCell ref="M8:M9"/>
    <mergeCell ref="A35:B35"/>
    <mergeCell ref="A34:B34"/>
    <mergeCell ref="F7:F10"/>
    <mergeCell ref="G7:G10"/>
    <mergeCell ref="A18:B18"/>
    <mergeCell ref="H7:H10"/>
  </mergeCells>
  <phoneticPr fontId="8" type="noConversion"/>
  <pageMargins left="0.31496062992125984" right="0.11811023622047245" top="0.74803149606299213" bottom="0.74803149606299213" header="0.31496062992125984" footer="0.31496062992125984"/>
  <pageSetup paperSize="9" scale="43" firstPageNumber="3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="70" zoomScaleNormal="100" zoomScaleSheetLayoutView="70" workbookViewId="0">
      <selection activeCell="M13" sqref="M13"/>
    </sheetView>
  </sheetViews>
  <sheetFormatPr defaultRowHeight="15" x14ac:dyDescent="0.25"/>
  <cols>
    <col min="1" max="1" width="6.28515625" customWidth="1"/>
    <col min="2" max="2" width="48" customWidth="1"/>
    <col min="3" max="3" width="13.42578125" customWidth="1"/>
    <col min="4" max="4" width="16.85546875" customWidth="1"/>
    <col min="5" max="5" width="14.42578125" customWidth="1"/>
    <col min="6" max="6" width="15.5703125" customWidth="1"/>
    <col min="7" max="7" width="14.28515625" customWidth="1"/>
    <col min="8" max="9" width="14.5703125" customWidth="1"/>
    <col min="10" max="10" width="13.140625" customWidth="1"/>
    <col min="11" max="11" width="15.140625" customWidth="1"/>
    <col min="12" max="12" width="14.42578125" customWidth="1"/>
    <col min="13" max="13" width="18" customWidth="1"/>
    <col min="14" max="14" width="20.85546875" customWidth="1"/>
  </cols>
  <sheetData>
    <row r="1" spans="1:14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184"/>
      <c r="L1" s="184"/>
      <c r="M1" s="184"/>
      <c r="N1" s="184"/>
    </row>
    <row r="2" spans="1:14" ht="36" customHeight="1" x14ac:dyDescent="0.25">
      <c r="A2" s="185" t="s">
        <v>130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51" customHeight="1" x14ac:dyDescent="0.25">
      <c r="A4" s="186" t="s">
        <v>0</v>
      </c>
      <c r="B4" s="186" t="s">
        <v>68</v>
      </c>
      <c r="C4" s="188" t="s">
        <v>69</v>
      </c>
      <c r="D4" s="188" t="s">
        <v>70</v>
      </c>
      <c r="E4" s="186" t="s">
        <v>71</v>
      </c>
      <c r="F4" s="187"/>
      <c r="G4" s="187"/>
      <c r="H4" s="187"/>
      <c r="I4" s="187"/>
      <c r="J4" s="186" t="s">
        <v>13</v>
      </c>
      <c r="K4" s="187"/>
      <c r="L4" s="187"/>
      <c r="M4" s="187"/>
      <c r="N4" s="187"/>
    </row>
    <row r="5" spans="1:14" ht="55.5" customHeight="1" x14ac:dyDescent="0.25">
      <c r="A5" s="187"/>
      <c r="B5" s="187"/>
      <c r="C5" s="189"/>
      <c r="D5" s="189"/>
      <c r="E5" s="37" t="s">
        <v>72</v>
      </c>
      <c r="F5" s="37" t="s">
        <v>73</v>
      </c>
      <c r="G5" s="37" t="s">
        <v>74</v>
      </c>
      <c r="H5" s="37" t="s">
        <v>75</v>
      </c>
      <c r="I5" s="39" t="s">
        <v>76</v>
      </c>
      <c r="J5" s="37" t="s">
        <v>72</v>
      </c>
      <c r="K5" s="37" t="s">
        <v>73</v>
      </c>
      <c r="L5" s="37" t="s">
        <v>74</v>
      </c>
      <c r="M5" s="37" t="s">
        <v>75</v>
      </c>
      <c r="N5" s="39" t="s">
        <v>76</v>
      </c>
    </row>
    <row r="6" spans="1:14" x14ac:dyDescent="0.25">
      <c r="A6" s="187"/>
      <c r="B6" s="187"/>
      <c r="C6" s="36" t="s">
        <v>18</v>
      </c>
      <c r="D6" s="36" t="s">
        <v>19</v>
      </c>
      <c r="E6" s="36" t="s">
        <v>6</v>
      </c>
      <c r="F6" s="36" t="s">
        <v>6</v>
      </c>
      <c r="G6" s="36" t="s">
        <v>6</v>
      </c>
      <c r="H6" s="36" t="s">
        <v>6</v>
      </c>
      <c r="I6" s="36" t="s">
        <v>6</v>
      </c>
      <c r="J6" s="36" t="s">
        <v>3</v>
      </c>
      <c r="K6" s="36" t="s">
        <v>3</v>
      </c>
      <c r="L6" s="36" t="s">
        <v>3</v>
      </c>
      <c r="M6" s="36" t="s">
        <v>3</v>
      </c>
      <c r="N6" s="36" t="s">
        <v>3</v>
      </c>
    </row>
    <row r="7" spans="1:14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</row>
    <row r="8" spans="1:14" s="52" customFormat="1" ht="22.5" customHeight="1" x14ac:dyDescent="0.25">
      <c r="A8" s="157"/>
      <c r="B8" s="158" t="s">
        <v>50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1:14" s="77" customFormat="1" ht="21" customHeight="1" x14ac:dyDescent="0.25">
      <c r="A9" s="68">
        <v>1</v>
      </c>
      <c r="B9" s="130" t="s">
        <v>118</v>
      </c>
      <c r="C9" s="76">
        <f>'Таблица 1'!I13</f>
        <v>8274.2000000000007</v>
      </c>
      <c r="D9" s="69">
        <f>'Таблица 1'!L13</f>
        <v>272</v>
      </c>
      <c r="E9" s="69">
        <v>0</v>
      </c>
      <c r="F9" s="69">
        <v>0</v>
      </c>
      <c r="G9" s="69">
        <v>0</v>
      </c>
      <c r="H9" s="69">
        <v>4</v>
      </c>
      <c r="I9" s="69">
        <f>H9</f>
        <v>4</v>
      </c>
      <c r="J9" s="66">
        <v>0</v>
      </c>
      <c r="K9" s="66">
        <v>0</v>
      </c>
      <c r="L9" s="66">
        <v>0</v>
      </c>
      <c r="M9" s="66">
        <f>'Таблица 3'!C13</f>
        <v>11357242.630000001</v>
      </c>
      <c r="N9" s="66">
        <f>M9</f>
        <v>11357242.630000001</v>
      </c>
    </row>
    <row r="10" spans="1:14" s="52" customFormat="1" ht="20.100000000000001" customHeight="1" x14ac:dyDescent="0.25">
      <c r="A10" s="159"/>
      <c r="B10" s="160" t="s">
        <v>51</v>
      </c>
      <c r="C10" s="151"/>
      <c r="D10" s="161"/>
      <c r="E10" s="161"/>
      <c r="F10" s="161"/>
      <c r="G10" s="161"/>
      <c r="H10" s="161"/>
      <c r="I10" s="161"/>
      <c r="J10" s="153"/>
      <c r="K10" s="153"/>
      <c r="L10" s="153"/>
      <c r="M10" s="153"/>
      <c r="N10" s="153"/>
    </row>
    <row r="11" spans="1:14" s="77" customFormat="1" ht="23.25" customHeight="1" x14ac:dyDescent="0.25">
      <c r="A11" s="68">
        <v>2</v>
      </c>
      <c r="B11" s="130" t="s">
        <v>118</v>
      </c>
      <c r="C11" s="66">
        <f>'Таблица 1'!I19</f>
        <v>26082.900000000005</v>
      </c>
      <c r="D11" s="69">
        <f>'Таблица 1'!L19</f>
        <v>853</v>
      </c>
      <c r="E11" s="69">
        <v>0</v>
      </c>
      <c r="F11" s="69">
        <v>0</v>
      </c>
      <c r="G11" s="69">
        <v>0</v>
      </c>
      <c r="H11" s="69">
        <v>14</v>
      </c>
      <c r="I11" s="69">
        <f>H11</f>
        <v>14</v>
      </c>
      <c r="J11" s="66">
        <v>0</v>
      </c>
      <c r="K11" s="66">
        <v>0</v>
      </c>
      <c r="L11" s="66">
        <v>0</v>
      </c>
      <c r="M11" s="66">
        <f>'Таблица 3'!C19</f>
        <v>36185803.719999999</v>
      </c>
      <c r="N11" s="66">
        <f>M11</f>
        <v>36185803.719999999</v>
      </c>
    </row>
    <row r="12" spans="1:14" s="148" customFormat="1" ht="20.100000000000001" customHeight="1" x14ac:dyDescent="0.25">
      <c r="A12" s="162"/>
      <c r="B12" s="160" t="s">
        <v>49</v>
      </c>
      <c r="C12" s="163"/>
      <c r="D12" s="164"/>
      <c r="E12" s="165"/>
      <c r="F12" s="165"/>
      <c r="G12" s="165"/>
      <c r="H12" s="164"/>
      <c r="I12" s="164"/>
      <c r="J12" s="166"/>
      <c r="K12" s="166"/>
      <c r="L12" s="166"/>
      <c r="M12" s="166"/>
      <c r="N12" s="166"/>
    </row>
    <row r="13" spans="1:14" s="77" customFormat="1" ht="24.75" customHeight="1" x14ac:dyDescent="0.25">
      <c r="A13" s="68">
        <v>3</v>
      </c>
      <c r="B13" s="130" t="s">
        <v>118</v>
      </c>
      <c r="C13" s="66">
        <f>'Таблица 1'!I35</f>
        <v>12475.300000000001</v>
      </c>
      <c r="D13" s="69">
        <f>'Таблица 1'!L35</f>
        <v>259</v>
      </c>
      <c r="E13" s="69">
        <v>0</v>
      </c>
      <c r="F13" s="69">
        <v>0</v>
      </c>
      <c r="G13" s="69">
        <v>0</v>
      </c>
      <c r="H13" s="69">
        <v>8</v>
      </c>
      <c r="I13" s="69">
        <f>H13</f>
        <v>8</v>
      </c>
      <c r="J13" s="66">
        <v>0</v>
      </c>
      <c r="K13" s="66">
        <v>0</v>
      </c>
      <c r="L13" s="66">
        <v>0</v>
      </c>
      <c r="M13" s="66">
        <f>'Таблица 3'!C35</f>
        <v>45987237.900000006</v>
      </c>
      <c r="N13" s="66">
        <f>M13</f>
        <v>45987237.900000006</v>
      </c>
    </row>
    <row r="14" spans="1:14" s="52" customFormat="1" ht="26.25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3"/>
      <c r="N14" s="53"/>
    </row>
  </sheetData>
  <mergeCells count="8">
    <mergeCell ref="K1:N1"/>
    <mergeCell ref="A2:N2"/>
    <mergeCell ref="A4:A6"/>
    <mergeCell ref="B4:B6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54" firstPageNumber="3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view="pageBreakPreview" zoomScale="60" zoomScaleNormal="60" workbookViewId="0">
      <selection activeCell="I83" sqref="I83"/>
    </sheetView>
  </sheetViews>
  <sheetFormatPr defaultRowHeight="15" x14ac:dyDescent="0.25"/>
  <cols>
    <col min="1" max="1" width="6.85546875" style="11" customWidth="1"/>
    <col min="2" max="2" width="50.85546875" style="11" customWidth="1"/>
    <col min="3" max="3" width="17.140625" style="11" customWidth="1"/>
    <col min="4" max="4" width="17.7109375" style="11" customWidth="1"/>
    <col min="5" max="5" width="17.5703125" style="11" customWidth="1"/>
    <col min="6" max="6" width="16.85546875" style="11" customWidth="1"/>
    <col min="7" max="7" width="17.7109375" style="11" customWidth="1"/>
    <col min="8" max="8" width="16.42578125" style="11" customWidth="1"/>
    <col min="9" max="9" width="17.7109375" style="11" customWidth="1"/>
    <col min="10" max="10" width="8" style="11" customWidth="1"/>
    <col min="11" max="11" width="10" style="11" customWidth="1"/>
    <col min="12" max="13" width="15.28515625" style="11" customWidth="1"/>
    <col min="14" max="14" width="16.5703125" style="11" customWidth="1"/>
    <col min="15" max="15" width="15.85546875" style="11" customWidth="1"/>
    <col min="16" max="16" width="17.85546875" style="8" customWidth="1"/>
    <col min="17" max="17" width="17" style="11" customWidth="1"/>
    <col min="18" max="18" width="12.28515625" style="11" customWidth="1"/>
    <col min="19" max="19" width="18.140625" style="14" customWidth="1"/>
    <col min="20" max="20" width="11.140625" style="11" customWidth="1"/>
    <col min="21" max="106" width="9.140625" style="11"/>
    <col min="107" max="107" width="6.85546875" style="11" customWidth="1"/>
    <col min="108" max="108" width="40.85546875" style="11" customWidth="1"/>
    <col min="109" max="109" width="14.28515625" style="11" customWidth="1"/>
    <col min="110" max="110" width="14" style="11" customWidth="1"/>
    <col min="111" max="111" width="6.5703125" style="11" customWidth="1"/>
    <col min="112" max="112" width="9" style="11" customWidth="1"/>
    <col min="113" max="113" width="10" style="11" customWidth="1"/>
    <col min="114" max="114" width="13.42578125" style="11" customWidth="1"/>
    <col min="115" max="115" width="10.140625" style="11" customWidth="1"/>
    <col min="116" max="116" width="11.7109375" style="11" customWidth="1"/>
    <col min="117" max="117" width="10" style="11" customWidth="1"/>
    <col min="118" max="118" width="13.7109375" style="11" customWidth="1"/>
    <col min="119" max="120" width="10.140625" style="11" customWidth="1"/>
    <col min="121" max="121" width="16.5703125" style="11" customWidth="1"/>
    <col min="122" max="122" width="17" style="11" customWidth="1"/>
    <col min="123" max="124" width="16.42578125" style="11" customWidth="1"/>
    <col min="125" max="16384" width="9.140625" style="11"/>
  </cols>
  <sheetData>
    <row r="1" spans="1:2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8"/>
      <c r="R1" s="8"/>
      <c r="S1" s="8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8"/>
      <c r="R2" s="8"/>
      <c r="S2" s="8"/>
    </row>
    <row r="3" spans="1:20" x14ac:dyDescent="0.25">
      <c r="A3" s="6"/>
      <c r="B3" s="12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ht="18" customHeight="1" x14ac:dyDescent="0.25">
      <c r="A4" s="190" t="s">
        <v>131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</row>
    <row r="5" spans="1:20" ht="28.5" customHeight="1" x14ac:dyDescent="0.25">
      <c r="A5" s="6"/>
      <c r="B5" s="12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0" ht="33.75" customHeight="1" x14ac:dyDescent="0.25">
      <c r="A6" s="191" t="s">
        <v>0</v>
      </c>
      <c r="B6" s="194" t="s">
        <v>1</v>
      </c>
      <c r="C6" s="191" t="s">
        <v>4</v>
      </c>
      <c r="D6" s="191" t="s">
        <v>2</v>
      </c>
      <c r="E6" s="191"/>
      <c r="F6" s="191"/>
      <c r="G6" s="191"/>
      <c r="H6" s="191"/>
      <c r="I6" s="191"/>
      <c r="J6" s="192"/>
      <c r="K6" s="192"/>
      <c r="L6" s="192"/>
      <c r="M6" s="192"/>
      <c r="N6" s="192"/>
      <c r="O6" s="192"/>
      <c r="P6" s="191" t="s">
        <v>5</v>
      </c>
      <c r="Q6" s="192"/>
      <c r="R6" s="192"/>
      <c r="S6" s="192"/>
      <c r="T6" s="204" t="s">
        <v>97</v>
      </c>
    </row>
    <row r="7" spans="1:20" ht="29.45" customHeight="1" x14ac:dyDescent="0.25">
      <c r="A7" s="191"/>
      <c r="B7" s="195"/>
      <c r="C7" s="191"/>
      <c r="D7" s="194" t="s">
        <v>23</v>
      </c>
      <c r="E7" s="191" t="s">
        <v>15</v>
      </c>
      <c r="F7" s="191"/>
      <c r="G7" s="191"/>
      <c r="H7" s="191"/>
      <c r="I7" s="191"/>
      <c r="J7" s="191" t="s">
        <v>29</v>
      </c>
      <c r="K7" s="191"/>
      <c r="L7" s="191" t="s">
        <v>25</v>
      </c>
      <c r="M7" s="191" t="s">
        <v>30</v>
      </c>
      <c r="N7" s="191" t="s">
        <v>31</v>
      </c>
      <c r="O7" s="191" t="s">
        <v>32</v>
      </c>
      <c r="P7" s="204" t="s">
        <v>95</v>
      </c>
      <c r="Q7" s="204" t="s">
        <v>96</v>
      </c>
      <c r="R7" s="197" t="s">
        <v>79</v>
      </c>
      <c r="S7" s="197" t="s">
        <v>78</v>
      </c>
      <c r="T7" s="204"/>
    </row>
    <row r="8" spans="1:20" ht="244.5" customHeight="1" x14ac:dyDescent="0.25">
      <c r="A8" s="192"/>
      <c r="B8" s="195"/>
      <c r="C8" s="192"/>
      <c r="D8" s="196"/>
      <c r="E8" s="57" t="s">
        <v>26</v>
      </c>
      <c r="F8" s="57" t="s">
        <v>98</v>
      </c>
      <c r="G8" s="57" t="s">
        <v>46</v>
      </c>
      <c r="H8" s="57" t="s">
        <v>47</v>
      </c>
      <c r="I8" s="57" t="s">
        <v>48</v>
      </c>
      <c r="J8" s="191"/>
      <c r="K8" s="191"/>
      <c r="L8" s="191"/>
      <c r="M8" s="191"/>
      <c r="N8" s="191"/>
      <c r="O8" s="191"/>
      <c r="P8" s="204"/>
      <c r="Q8" s="204"/>
      <c r="R8" s="197"/>
      <c r="S8" s="197"/>
      <c r="T8" s="204"/>
    </row>
    <row r="9" spans="1:20" ht="19.5" customHeight="1" x14ac:dyDescent="0.25">
      <c r="A9" s="193"/>
      <c r="B9" s="196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6</v>
      </c>
      <c r="K9" s="9" t="s">
        <v>3</v>
      </c>
      <c r="L9" s="9" t="s">
        <v>3</v>
      </c>
      <c r="M9" s="9" t="s">
        <v>3</v>
      </c>
      <c r="N9" s="9" t="s">
        <v>3</v>
      </c>
      <c r="O9" s="9" t="s">
        <v>3</v>
      </c>
      <c r="P9" s="7" t="s">
        <v>3</v>
      </c>
      <c r="Q9" s="9" t="s">
        <v>3</v>
      </c>
      <c r="R9" s="9" t="s">
        <v>3</v>
      </c>
      <c r="S9" s="13" t="s">
        <v>3</v>
      </c>
      <c r="T9" s="2" t="s">
        <v>3</v>
      </c>
    </row>
    <row r="10" spans="1:20" ht="18" customHeight="1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</row>
    <row r="11" spans="1:20" s="14" customFormat="1" ht="27.75" customHeight="1" x14ac:dyDescent="0.25">
      <c r="A11" s="200" t="s">
        <v>117</v>
      </c>
      <c r="B11" s="201"/>
      <c r="C11" s="64">
        <f t="shared" ref="C11:T11" si="0">C13+C19+C35</f>
        <v>93530284.25</v>
      </c>
      <c r="D11" s="64">
        <f t="shared" si="0"/>
        <v>18020527.370000001</v>
      </c>
      <c r="E11" s="64">
        <f t="shared" si="0"/>
        <v>1797530.0999999999</v>
      </c>
      <c r="F11" s="64">
        <f t="shared" si="0"/>
        <v>8480211.9000000004</v>
      </c>
      <c r="G11" s="64">
        <f t="shared" si="0"/>
        <v>3794512.9299999997</v>
      </c>
      <c r="H11" s="64">
        <f t="shared" si="0"/>
        <v>1608715.82</v>
      </c>
      <c r="I11" s="64">
        <f t="shared" si="0"/>
        <v>1680969.92</v>
      </c>
      <c r="J11" s="64">
        <f t="shared" si="0"/>
        <v>0</v>
      </c>
      <c r="K11" s="64">
        <f t="shared" si="0"/>
        <v>0</v>
      </c>
      <c r="L11" s="64">
        <f t="shared" si="0"/>
        <v>21821792.239999998</v>
      </c>
      <c r="M11" s="64">
        <f t="shared" si="0"/>
        <v>187853.57</v>
      </c>
      <c r="N11" s="64">
        <f t="shared" si="0"/>
        <v>51543712.120000005</v>
      </c>
      <c r="O11" s="64">
        <f t="shared" si="0"/>
        <v>0</v>
      </c>
      <c r="P11" s="64">
        <f t="shared" si="0"/>
        <v>1956398.95</v>
      </c>
      <c r="Q11" s="64">
        <f t="shared" si="0"/>
        <v>0</v>
      </c>
      <c r="R11" s="64">
        <f t="shared" si="0"/>
        <v>0</v>
      </c>
      <c r="S11" s="64">
        <f t="shared" si="0"/>
        <v>0</v>
      </c>
      <c r="T11" s="64">
        <f t="shared" si="0"/>
        <v>0</v>
      </c>
    </row>
    <row r="12" spans="1:20" s="8" customFormat="1" ht="26.25" customHeight="1" x14ac:dyDescent="0.25">
      <c r="A12" s="202" t="s">
        <v>50</v>
      </c>
      <c r="B12" s="203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2"/>
    </row>
    <row r="13" spans="1:20" s="72" customFormat="1" ht="22.5" customHeight="1" x14ac:dyDescent="0.25">
      <c r="A13" s="200" t="s">
        <v>117</v>
      </c>
      <c r="B13" s="201"/>
      <c r="C13" s="67">
        <f t="shared" ref="C13:T13" si="1">SUM(C14:C17)</f>
        <v>11357242.630000001</v>
      </c>
      <c r="D13" s="67">
        <f t="shared" si="1"/>
        <v>533125.19999999995</v>
      </c>
      <c r="E13" s="67">
        <f t="shared" si="1"/>
        <v>533125.19999999995</v>
      </c>
      <c r="F13" s="67">
        <f t="shared" si="1"/>
        <v>0</v>
      </c>
      <c r="G13" s="67">
        <f t="shared" si="1"/>
        <v>0</v>
      </c>
      <c r="H13" s="67">
        <f t="shared" si="1"/>
        <v>0</v>
      </c>
      <c r="I13" s="67">
        <f t="shared" si="1"/>
        <v>0</v>
      </c>
      <c r="J13" s="67">
        <f t="shared" si="1"/>
        <v>0</v>
      </c>
      <c r="K13" s="67">
        <f t="shared" si="1"/>
        <v>0</v>
      </c>
      <c r="L13" s="67">
        <f t="shared" si="1"/>
        <v>10713604.66</v>
      </c>
      <c r="M13" s="67">
        <f t="shared" si="1"/>
        <v>0</v>
      </c>
      <c r="N13" s="67">
        <f t="shared" si="1"/>
        <v>0</v>
      </c>
      <c r="O13" s="67">
        <f t="shared" si="1"/>
        <v>0</v>
      </c>
      <c r="P13" s="67">
        <f t="shared" si="1"/>
        <v>110512.77</v>
      </c>
      <c r="Q13" s="67">
        <f t="shared" si="1"/>
        <v>0</v>
      </c>
      <c r="R13" s="67">
        <f t="shared" si="1"/>
        <v>0</v>
      </c>
      <c r="S13" s="67">
        <f t="shared" si="1"/>
        <v>0</v>
      </c>
      <c r="T13" s="67">
        <f t="shared" si="1"/>
        <v>0</v>
      </c>
    </row>
    <row r="14" spans="1:20" s="72" customFormat="1" ht="19.5" customHeight="1" x14ac:dyDescent="0.25">
      <c r="A14" s="104">
        <v>1</v>
      </c>
      <c r="B14" s="108" t="s">
        <v>133</v>
      </c>
      <c r="C14" s="107">
        <f>D14+K14+L14+M14+N14+O14+P14+Q14+R14+S14+T14</f>
        <v>1847602.18</v>
      </c>
      <c r="D14" s="107">
        <f>SUM(E14:I14)</f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5">
        <v>0</v>
      </c>
      <c r="K14" s="107">
        <v>0</v>
      </c>
      <c r="L14" s="138">
        <v>1847602.18</v>
      </c>
      <c r="M14" s="107">
        <v>0</v>
      </c>
      <c r="N14" s="107">
        <v>0</v>
      </c>
      <c r="O14" s="107">
        <v>0</v>
      </c>
      <c r="P14" s="107">
        <v>0</v>
      </c>
      <c r="Q14" s="106">
        <v>0</v>
      </c>
      <c r="R14" s="106">
        <v>0</v>
      </c>
      <c r="S14" s="106">
        <v>0</v>
      </c>
      <c r="T14" s="107">
        <v>0</v>
      </c>
    </row>
    <row r="15" spans="1:20" s="72" customFormat="1" ht="22.5" customHeight="1" x14ac:dyDescent="0.25">
      <c r="A15" s="104">
        <v>2</v>
      </c>
      <c r="B15" s="155" t="s">
        <v>83</v>
      </c>
      <c r="C15" s="107">
        <f>D15+K15+L15+M15+N15+O15+P15+Q15+R15+S15+T15</f>
        <v>5762946.4800000004</v>
      </c>
      <c r="D15" s="107">
        <f>SUM(E15:I15)</f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5">
        <v>0</v>
      </c>
      <c r="K15" s="106">
        <v>0</v>
      </c>
      <c r="L15" s="140">
        <v>5762946.4800000004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56">
        <v>0</v>
      </c>
    </row>
    <row r="16" spans="1:20" s="25" customFormat="1" ht="22.5" customHeight="1" x14ac:dyDescent="0.25">
      <c r="A16" s="104">
        <v>3</v>
      </c>
      <c r="B16" s="155" t="s">
        <v>88</v>
      </c>
      <c r="C16" s="107">
        <f>D16+K16+L16+M16+N16+O16+P16+Q16+R16+S16+T16</f>
        <v>3103056</v>
      </c>
      <c r="D16" s="107">
        <f>SUM(E16:I16)</f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5">
        <v>0</v>
      </c>
      <c r="K16" s="106">
        <v>0</v>
      </c>
      <c r="L16" s="140">
        <v>3103056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56">
        <v>0</v>
      </c>
    </row>
    <row r="17" spans="1:20" s="25" customFormat="1" ht="22.5" customHeight="1" x14ac:dyDescent="0.25">
      <c r="A17" s="36">
        <v>4</v>
      </c>
      <c r="B17" s="125" t="s">
        <v>124</v>
      </c>
      <c r="C17" s="126">
        <f>D17+K17+L17+M17+N17+O17+P17+Q17+R17+S17+T17</f>
        <v>643637.97</v>
      </c>
      <c r="D17" s="126">
        <f>SUM(E17:I17)</f>
        <v>533125.19999999995</v>
      </c>
      <c r="E17" s="126">
        <v>533125.19999999995</v>
      </c>
      <c r="F17" s="126">
        <v>0</v>
      </c>
      <c r="G17" s="126">
        <v>0</v>
      </c>
      <c r="H17" s="126">
        <v>0</v>
      </c>
      <c r="I17" s="126">
        <v>0</v>
      </c>
      <c r="J17" s="127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8">
        <v>110512.77</v>
      </c>
      <c r="Q17" s="128">
        <v>0</v>
      </c>
      <c r="R17" s="128">
        <v>0</v>
      </c>
      <c r="S17" s="129">
        <v>0</v>
      </c>
      <c r="T17" s="126">
        <v>0</v>
      </c>
    </row>
    <row r="18" spans="1:20" s="10" customFormat="1" ht="22.5" customHeight="1" x14ac:dyDescent="0.25">
      <c r="A18" s="198" t="s">
        <v>51</v>
      </c>
      <c r="B18" s="199"/>
      <c r="C18" s="151"/>
      <c r="D18" s="151"/>
      <c r="E18" s="151"/>
      <c r="F18" s="151"/>
      <c r="G18" s="151"/>
      <c r="H18" s="151"/>
      <c r="I18" s="151"/>
      <c r="J18" s="152"/>
      <c r="K18" s="151"/>
      <c r="L18" s="151"/>
      <c r="M18" s="151"/>
      <c r="N18" s="151"/>
      <c r="O18" s="151"/>
      <c r="P18" s="153"/>
      <c r="Q18" s="153"/>
      <c r="R18" s="153"/>
      <c r="S18" s="151"/>
      <c r="T18" s="153"/>
    </row>
    <row r="19" spans="1:20" s="25" customFormat="1" ht="22.5" customHeight="1" x14ac:dyDescent="0.25">
      <c r="A19" s="207" t="s">
        <v>117</v>
      </c>
      <c r="B19" s="208"/>
      <c r="C19" s="116">
        <f>SUM(C20:C33)</f>
        <v>36185803.719999999</v>
      </c>
      <c r="D19" s="116">
        <f t="shared" ref="D19:T19" si="2">SUM(D20:D33)</f>
        <v>2657927.5699999998</v>
      </c>
      <c r="E19" s="116">
        <f t="shared" si="2"/>
        <v>0</v>
      </c>
      <c r="F19" s="116">
        <f t="shared" si="2"/>
        <v>506844</v>
      </c>
      <c r="G19" s="116">
        <f t="shared" si="2"/>
        <v>794857.03</v>
      </c>
      <c r="H19" s="116">
        <f t="shared" si="2"/>
        <v>762215.72</v>
      </c>
      <c r="I19" s="116">
        <f t="shared" si="2"/>
        <v>594010.81999999995</v>
      </c>
      <c r="J19" s="116">
        <f t="shared" si="2"/>
        <v>0</v>
      </c>
      <c r="K19" s="116">
        <f t="shared" si="2"/>
        <v>0</v>
      </c>
      <c r="L19" s="116">
        <f t="shared" si="2"/>
        <v>3827114.19</v>
      </c>
      <c r="M19" s="116">
        <f t="shared" si="2"/>
        <v>187853.57</v>
      </c>
      <c r="N19" s="116">
        <f t="shared" si="2"/>
        <v>27971268.890000001</v>
      </c>
      <c r="O19" s="116">
        <f t="shared" si="2"/>
        <v>0</v>
      </c>
      <c r="P19" s="116">
        <f t="shared" si="2"/>
        <v>1541639.5</v>
      </c>
      <c r="Q19" s="116">
        <f t="shared" si="2"/>
        <v>0</v>
      </c>
      <c r="R19" s="116">
        <f t="shared" si="2"/>
        <v>0</v>
      </c>
      <c r="S19" s="116">
        <f t="shared" si="2"/>
        <v>0</v>
      </c>
      <c r="T19" s="116">
        <f t="shared" si="2"/>
        <v>0</v>
      </c>
    </row>
    <row r="20" spans="1:20" s="1" customFormat="1" ht="22.5" customHeight="1" x14ac:dyDescent="0.25">
      <c r="A20" s="136">
        <v>1</v>
      </c>
      <c r="B20" s="137" t="s">
        <v>126</v>
      </c>
      <c r="C20" s="138">
        <f>D20+K20+L20+M20+N20+O20+P20+Q20+R20+S20+T20</f>
        <v>237382.43</v>
      </c>
      <c r="D20" s="138">
        <f>SUM(E20:I20)</f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9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237382.43</v>
      </c>
      <c r="Q20" s="140">
        <v>0</v>
      </c>
      <c r="R20" s="140">
        <v>0</v>
      </c>
      <c r="S20" s="140">
        <v>0</v>
      </c>
      <c r="T20" s="138">
        <v>0</v>
      </c>
    </row>
    <row r="21" spans="1:20" s="1" customFormat="1" ht="22.5" customHeight="1" x14ac:dyDescent="0.25">
      <c r="A21" s="136">
        <v>2</v>
      </c>
      <c r="B21" s="137" t="s">
        <v>139</v>
      </c>
      <c r="C21" s="138">
        <f>D21+K21+L21+M21+N21+O21+P21+Q21+R21+S21+T21</f>
        <v>416453.31</v>
      </c>
      <c r="D21" s="138">
        <f>SUM(E21:I21)</f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9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40">
        <v>416453.31</v>
      </c>
      <c r="Q21" s="140">
        <v>0</v>
      </c>
      <c r="R21" s="140">
        <v>0</v>
      </c>
      <c r="S21" s="140">
        <v>0</v>
      </c>
      <c r="T21" s="138">
        <v>0</v>
      </c>
    </row>
    <row r="22" spans="1:20" s="10" customFormat="1" ht="22.5" customHeight="1" x14ac:dyDescent="0.25">
      <c r="A22" s="136">
        <v>3</v>
      </c>
      <c r="B22" s="137" t="s">
        <v>140</v>
      </c>
      <c r="C22" s="138">
        <f>D22+K22+L22+M22+N22+O22+P22+Q22+R22+S22+T22</f>
        <v>235031.14</v>
      </c>
      <c r="D22" s="138">
        <f>SUM(E22:I22)</f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9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40">
        <v>235031.14</v>
      </c>
      <c r="Q22" s="140">
        <v>0</v>
      </c>
      <c r="R22" s="140">
        <v>0</v>
      </c>
      <c r="S22" s="140">
        <v>0</v>
      </c>
      <c r="T22" s="138">
        <v>0</v>
      </c>
    </row>
    <row r="23" spans="1:20" s="1" customFormat="1" ht="22.5" customHeight="1" x14ac:dyDescent="0.25">
      <c r="A23" s="136">
        <v>4</v>
      </c>
      <c r="B23" s="137" t="s">
        <v>141</v>
      </c>
      <c r="C23" s="138">
        <f>D23+K23+L23+M23+N23+O23+P23+Q23+R23+S23+T23</f>
        <v>5576292.54</v>
      </c>
      <c r="D23" s="138">
        <f>SUM(E23:I23)</f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9">
        <v>0</v>
      </c>
      <c r="K23" s="138">
        <v>0</v>
      </c>
      <c r="L23" s="138">
        <v>0</v>
      </c>
      <c r="M23" s="138">
        <v>0</v>
      </c>
      <c r="N23" s="138">
        <v>5576292.54</v>
      </c>
      <c r="O23" s="138">
        <v>0</v>
      </c>
      <c r="P23" s="138">
        <v>0</v>
      </c>
      <c r="Q23" s="140">
        <v>0</v>
      </c>
      <c r="R23" s="140">
        <v>0</v>
      </c>
      <c r="S23" s="106">
        <v>0</v>
      </c>
      <c r="T23" s="107">
        <v>0</v>
      </c>
    </row>
    <row r="24" spans="1:20" s="120" customFormat="1" ht="19.5" customHeight="1" x14ac:dyDescent="0.25">
      <c r="A24" s="136">
        <v>5</v>
      </c>
      <c r="B24" s="137" t="s">
        <v>110</v>
      </c>
      <c r="C24" s="138">
        <f t="shared" ref="C24:C32" si="3">D24+K24+L24+M24+N24+O24+P24+Q24+R24+S24+T24</f>
        <v>8253691.8499999996</v>
      </c>
      <c r="D24" s="138">
        <f t="shared" ref="D24:D32" si="4">SUM(E24:I24)</f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9">
        <v>0</v>
      </c>
      <c r="K24" s="138">
        <v>0</v>
      </c>
      <c r="L24" s="138">
        <v>0</v>
      </c>
      <c r="M24" s="138">
        <v>0</v>
      </c>
      <c r="N24" s="138">
        <v>8253691.8499999996</v>
      </c>
      <c r="O24" s="138">
        <v>0</v>
      </c>
      <c r="P24" s="140">
        <v>0</v>
      </c>
      <c r="Q24" s="140">
        <v>0</v>
      </c>
      <c r="R24" s="140">
        <v>0</v>
      </c>
      <c r="S24" s="119">
        <v>0</v>
      </c>
      <c r="T24" s="107">
        <v>0</v>
      </c>
    </row>
    <row r="25" spans="1:20" s="120" customFormat="1" ht="19.5" customHeight="1" x14ac:dyDescent="0.25">
      <c r="A25" s="136">
        <v>6</v>
      </c>
      <c r="B25" s="137" t="s">
        <v>142</v>
      </c>
      <c r="C25" s="138">
        <f>D25+K25+L25+M25+N25+O25+P25+Q25+R25+S25+T25</f>
        <v>162066.19</v>
      </c>
      <c r="D25" s="138">
        <f>SUM(E25:I25)</f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9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40">
        <v>162066.19</v>
      </c>
      <c r="Q25" s="140">
        <v>0</v>
      </c>
      <c r="R25" s="140">
        <v>0</v>
      </c>
      <c r="S25" s="119">
        <v>0</v>
      </c>
      <c r="T25" s="107">
        <v>0</v>
      </c>
    </row>
    <row r="26" spans="1:20" s="120" customFormat="1" ht="19.5" customHeight="1" x14ac:dyDescent="0.25">
      <c r="A26" s="136">
        <v>7</v>
      </c>
      <c r="B26" s="137" t="s">
        <v>143</v>
      </c>
      <c r="C26" s="138">
        <f t="shared" si="3"/>
        <v>157131.92000000001</v>
      </c>
      <c r="D26" s="138">
        <f t="shared" si="4"/>
        <v>0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9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40">
        <v>157131.92000000001</v>
      </c>
      <c r="Q26" s="140">
        <v>0</v>
      </c>
      <c r="R26" s="140">
        <v>0</v>
      </c>
      <c r="S26" s="119">
        <v>0</v>
      </c>
      <c r="T26" s="107">
        <v>0</v>
      </c>
    </row>
    <row r="27" spans="1:20" s="1" customFormat="1" ht="22.5" customHeight="1" x14ac:dyDescent="0.25">
      <c r="A27" s="136">
        <v>8</v>
      </c>
      <c r="B27" s="137" t="s">
        <v>144</v>
      </c>
      <c r="C27" s="138">
        <f t="shared" si="3"/>
        <v>2333118.02</v>
      </c>
      <c r="D27" s="138">
        <f t="shared" si="4"/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9">
        <v>0</v>
      </c>
      <c r="K27" s="138">
        <v>0</v>
      </c>
      <c r="L27" s="138">
        <v>0</v>
      </c>
      <c r="M27" s="138">
        <v>0</v>
      </c>
      <c r="N27" s="138">
        <v>2146276.44</v>
      </c>
      <c r="O27" s="138">
        <v>0</v>
      </c>
      <c r="P27" s="138">
        <v>186841.58</v>
      </c>
      <c r="Q27" s="140">
        <v>0</v>
      </c>
      <c r="R27" s="140">
        <v>0</v>
      </c>
      <c r="S27" s="106">
        <v>0</v>
      </c>
      <c r="T27" s="107">
        <v>0</v>
      </c>
    </row>
    <row r="28" spans="1:20" s="1" customFormat="1" ht="22.5" customHeight="1" x14ac:dyDescent="0.25">
      <c r="A28" s="136">
        <v>9</v>
      </c>
      <c r="B28" s="137" t="s">
        <v>85</v>
      </c>
      <c r="C28" s="138">
        <f>D28+K28+L28+M28+N28+O28+P28+Q28+R28+S28+T28</f>
        <v>187853.57</v>
      </c>
      <c r="D28" s="138">
        <f>SUM(E28:I28)</f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9">
        <v>0</v>
      </c>
      <c r="K28" s="138">
        <v>0</v>
      </c>
      <c r="L28" s="138">
        <v>0</v>
      </c>
      <c r="M28" s="138">
        <v>187853.57</v>
      </c>
      <c r="N28" s="138">
        <v>0</v>
      </c>
      <c r="O28" s="138">
        <v>0</v>
      </c>
      <c r="P28" s="138">
        <v>0</v>
      </c>
      <c r="Q28" s="140">
        <v>0</v>
      </c>
      <c r="R28" s="140">
        <v>0</v>
      </c>
      <c r="S28" s="106">
        <v>0</v>
      </c>
      <c r="T28" s="107">
        <v>0</v>
      </c>
    </row>
    <row r="29" spans="1:20" s="1" customFormat="1" ht="22.5" customHeight="1" x14ac:dyDescent="0.25">
      <c r="A29" s="136">
        <v>10</v>
      </c>
      <c r="B29" s="137" t="s">
        <v>86</v>
      </c>
      <c r="C29" s="138">
        <f>D29+K29+L29+M29+N29+O29+P29+Q29+R29+S29+T29</f>
        <v>8429494.7100000009</v>
      </c>
      <c r="D29" s="138">
        <f>SUM(E29:I29)</f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9">
        <v>0</v>
      </c>
      <c r="K29" s="138">
        <v>0</v>
      </c>
      <c r="L29" s="138">
        <v>0</v>
      </c>
      <c r="M29" s="138">
        <v>0</v>
      </c>
      <c r="N29" s="138">
        <v>8429494.7100000009</v>
      </c>
      <c r="O29" s="138">
        <v>0</v>
      </c>
      <c r="P29" s="138">
        <v>0</v>
      </c>
      <c r="Q29" s="140">
        <v>0</v>
      </c>
      <c r="R29" s="140">
        <v>0</v>
      </c>
      <c r="S29" s="106">
        <v>0</v>
      </c>
      <c r="T29" s="107">
        <v>0</v>
      </c>
    </row>
    <row r="30" spans="1:20" s="1" customFormat="1" ht="22.5" customHeight="1" x14ac:dyDescent="0.25">
      <c r="A30" s="136">
        <v>11</v>
      </c>
      <c r="B30" s="137" t="s">
        <v>145</v>
      </c>
      <c r="C30" s="138">
        <f t="shared" si="3"/>
        <v>146732.93</v>
      </c>
      <c r="D30" s="138">
        <f t="shared" si="4"/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9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146732.93</v>
      </c>
      <c r="Q30" s="140">
        <v>0</v>
      </c>
      <c r="R30" s="140">
        <v>0</v>
      </c>
      <c r="S30" s="106">
        <v>0</v>
      </c>
      <c r="T30" s="106">
        <v>0</v>
      </c>
    </row>
    <row r="31" spans="1:20" s="25" customFormat="1" ht="22.5" customHeight="1" x14ac:dyDescent="0.25">
      <c r="A31" s="136">
        <v>12</v>
      </c>
      <c r="B31" s="137" t="s">
        <v>87</v>
      </c>
      <c r="C31" s="138">
        <f>D31+K31+L31+M31+N31+O31+P31+Q31+R31+S31+T31</f>
        <v>766764</v>
      </c>
      <c r="D31" s="138">
        <f>SUM(E31:I31)</f>
        <v>766764</v>
      </c>
      <c r="E31" s="138">
        <v>0</v>
      </c>
      <c r="F31" s="138">
        <v>506844</v>
      </c>
      <c r="G31" s="138">
        <v>0</v>
      </c>
      <c r="H31" s="138">
        <v>259920</v>
      </c>
      <c r="I31" s="138">
        <v>0</v>
      </c>
      <c r="J31" s="139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40">
        <v>0</v>
      </c>
      <c r="R31" s="140">
        <v>0</v>
      </c>
      <c r="S31" s="106">
        <v>0</v>
      </c>
      <c r="T31" s="107">
        <v>0</v>
      </c>
    </row>
    <row r="32" spans="1:20" s="25" customFormat="1" ht="22.5" customHeight="1" x14ac:dyDescent="0.25">
      <c r="A32" s="136">
        <v>13</v>
      </c>
      <c r="B32" s="137" t="s">
        <v>108</v>
      </c>
      <c r="C32" s="138">
        <f t="shared" si="3"/>
        <v>1891163.5699999998</v>
      </c>
      <c r="D32" s="138">
        <f t="shared" si="4"/>
        <v>1891163.5699999998</v>
      </c>
      <c r="E32" s="138">
        <v>0</v>
      </c>
      <c r="F32" s="138">
        <v>0</v>
      </c>
      <c r="G32" s="138">
        <v>794857.03</v>
      </c>
      <c r="H32" s="138">
        <v>502295.72</v>
      </c>
      <c r="I32" s="138">
        <v>594010.81999999995</v>
      </c>
      <c r="J32" s="139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40">
        <v>0</v>
      </c>
      <c r="R32" s="140">
        <v>0</v>
      </c>
      <c r="S32" s="106">
        <v>0</v>
      </c>
      <c r="T32" s="106">
        <v>0</v>
      </c>
    </row>
    <row r="33" spans="1:20" s="10" customFormat="1" ht="22.5" customHeight="1" x14ac:dyDescent="0.25">
      <c r="A33" s="136">
        <v>14</v>
      </c>
      <c r="B33" s="137" t="s">
        <v>125</v>
      </c>
      <c r="C33" s="138">
        <f>D33+K33+L33+M33+N33+O33+P33+Q33+R33+S33+T33</f>
        <v>7392627.54</v>
      </c>
      <c r="D33" s="138">
        <f>SUM(E33:I33)</f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9">
        <v>0</v>
      </c>
      <c r="K33" s="138">
        <v>0</v>
      </c>
      <c r="L33" s="138">
        <v>3827114.19</v>
      </c>
      <c r="M33" s="138">
        <v>0</v>
      </c>
      <c r="N33" s="138">
        <v>3565513.35</v>
      </c>
      <c r="O33" s="138">
        <v>0</v>
      </c>
      <c r="P33" s="140">
        <v>0</v>
      </c>
      <c r="Q33" s="140">
        <v>0</v>
      </c>
      <c r="R33" s="140">
        <v>0</v>
      </c>
      <c r="S33" s="149">
        <v>0</v>
      </c>
      <c r="T33" s="138">
        <v>0</v>
      </c>
    </row>
    <row r="34" spans="1:20" s="10" customFormat="1" ht="24.75" customHeight="1" x14ac:dyDescent="0.25">
      <c r="A34" s="198" t="s">
        <v>49</v>
      </c>
      <c r="B34" s="199"/>
      <c r="C34" s="151"/>
      <c r="D34" s="151"/>
      <c r="E34" s="151"/>
      <c r="F34" s="151"/>
      <c r="G34" s="151"/>
      <c r="H34" s="151"/>
      <c r="I34" s="151"/>
      <c r="J34" s="152"/>
      <c r="K34" s="151"/>
      <c r="L34" s="151"/>
      <c r="M34" s="151"/>
      <c r="N34" s="151"/>
      <c r="O34" s="151"/>
      <c r="P34" s="153"/>
      <c r="Q34" s="153"/>
      <c r="R34" s="153"/>
      <c r="S34" s="151"/>
      <c r="T34" s="153"/>
    </row>
    <row r="35" spans="1:20" s="25" customFormat="1" ht="22.5" customHeight="1" x14ac:dyDescent="0.25">
      <c r="A35" s="200" t="s">
        <v>117</v>
      </c>
      <c r="B35" s="201"/>
      <c r="C35" s="67">
        <f t="shared" ref="C35:T35" si="5">SUM(C36:C44)</f>
        <v>45987237.900000006</v>
      </c>
      <c r="D35" s="67">
        <f t="shared" si="5"/>
        <v>14829474.600000001</v>
      </c>
      <c r="E35" s="67">
        <f t="shared" si="5"/>
        <v>1264404.8999999999</v>
      </c>
      <c r="F35" s="67">
        <f t="shared" si="5"/>
        <v>7973367.9000000004</v>
      </c>
      <c r="G35" s="67">
        <f t="shared" si="5"/>
        <v>2999655.9</v>
      </c>
      <c r="H35" s="67">
        <f t="shared" si="5"/>
        <v>846500.10000000009</v>
      </c>
      <c r="I35" s="67">
        <f t="shared" si="5"/>
        <v>1086959.1000000001</v>
      </c>
      <c r="J35" s="67">
        <f t="shared" si="5"/>
        <v>0</v>
      </c>
      <c r="K35" s="67">
        <f t="shared" si="5"/>
        <v>0</v>
      </c>
      <c r="L35" s="67">
        <f t="shared" si="5"/>
        <v>7281073.3899999997</v>
      </c>
      <c r="M35" s="67">
        <f t="shared" si="5"/>
        <v>0</v>
      </c>
      <c r="N35" s="67">
        <f t="shared" si="5"/>
        <v>23572443.23</v>
      </c>
      <c r="O35" s="67">
        <f t="shared" si="5"/>
        <v>0</v>
      </c>
      <c r="P35" s="67">
        <f t="shared" si="5"/>
        <v>304246.68</v>
      </c>
      <c r="Q35" s="67">
        <f t="shared" si="5"/>
        <v>0</v>
      </c>
      <c r="R35" s="67">
        <f t="shared" si="5"/>
        <v>0</v>
      </c>
      <c r="S35" s="67">
        <f t="shared" si="5"/>
        <v>0</v>
      </c>
      <c r="T35" s="67">
        <f t="shared" si="5"/>
        <v>0</v>
      </c>
    </row>
    <row r="36" spans="1:20" s="10" customFormat="1" ht="22.5" customHeight="1" x14ac:dyDescent="0.25">
      <c r="A36" s="136">
        <v>1</v>
      </c>
      <c r="B36" s="137" t="s">
        <v>135</v>
      </c>
      <c r="C36" s="138">
        <f t="shared" ref="C36:C42" si="6">D36+K36+L36+M36+N36+O36+P36+Q36+R36+S36+T36</f>
        <v>5379588.5599999996</v>
      </c>
      <c r="D36" s="138">
        <f t="shared" ref="D36:D42" si="7">SUM(E36:I36)</f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9">
        <v>0</v>
      </c>
      <c r="K36" s="138">
        <v>0</v>
      </c>
      <c r="L36" s="138">
        <v>0</v>
      </c>
      <c r="M36" s="138">
        <v>0</v>
      </c>
      <c r="N36" s="167">
        <v>5379588.5599999996</v>
      </c>
      <c r="O36" s="138">
        <v>0</v>
      </c>
      <c r="P36" s="138">
        <v>0</v>
      </c>
      <c r="Q36" s="140">
        <v>0</v>
      </c>
      <c r="R36" s="140">
        <v>0</v>
      </c>
      <c r="S36" s="140">
        <v>0</v>
      </c>
      <c r="T36" s="138">
        <v>0</v>
      </c>
    </row>
    <row r="37" spans="1:20" s="150" customFormat="1" ht="19.5" customHeight="1" x14ac:dyDescent="0.25">
      <c r="A37" s="136">
        <v>2</v>
      </c>
      <c r="B37" s="137" t="s">
        <v>91</v>
      </c>
      <c r="C37" s="138">
        <f t="shared" si="6"/>
        <v>5164596.58</v>
      </c>
      <c r="D37" s="138">
        <f t="shared" si="7"/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9">
        <v>0</v>
      </c>
      <c r="K37" s="138">
        <v>0</v>
      </c>
      <c r="L37" s="138">
        <v>0</v>
      </c>
      <c r="M37" s="138">
        <v>0</v>
      </c>
      <c r="N37" s="167">
        <v>5164596.58</v>
      </c>
      <c r="O37" s="138">
        <v>0</v>
      </c>
      <c r="P37" s="140">
        <v>0</v>
      </c>
      <c r="Q37" s="140">
        <v>0</v>
      </c>
      <c r="R37" s="140">
        <v>0</v>
      </c>
      <c r="S37" s="149">
        <v>0</v>
      </c>
      <c r="T37" s="138">
        <v>0</v>
      </c>
    </row>
    <row r="38" spans="1:20" s="150" customFormat="1" ht="19.5" customHeight="1" x14ac:dyDescent="0.25">
      <c r="A38" s="136">
        <v>3</v>
      </c>
      <c r="B38" s="137" t="s">
        <v>138</v>
      </c>
      <c r="C38" s="138">
        <f t="shared" si="6"/>
        <v>11296164.48</v>
      </c>
      <c r="D38" s="138">
        <f t="shared" si="7"/>
        <v>10991917.800000001</v>
      </c>
      <c r="E38" s="138">
        <v>0</v>
      </c>
      <c r="F38" s="138">
        <v>6486295.5</v>
      </c>
      <c r="G38" s="138">
        <v>2999655.9</v>
      </c>
      <c r="H38" s="138">
        <v>667044.9</v>
      </c>
      <c r="I38" s="138">
        <v>838921.5</v>
      </c>
      <c r="J38" s="139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68">
        <v>304246.68</v>
      </c>
      <c r="Q38" s="140">
        <v>0</v>
      </c>
      <c r="R38" s="140">
        <v>0</v>
      </c>
      <c r="S38" s="149">
        <v>0</v>
      </c>
      <c r="T38" s="138">
        <v>0</v>
      </c>
    </row>
    <row r="39" spans="1:20" s="150" customFormat="1" ht="19.5" customHeight="1" x14ac:dyDescent="0.25">
      <c r="A39" s="136">
        <v>4</v>
      </c>
      <c r="B39" s="137" t="s">
        <v>136</v>
      </c>
      <c r="C39" s="138">
        <f t="shared" si="6"/>
        <v>0</v>
      </c>
      <c r="D39" s="138">
        <f>SUM(E39:I39)</f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9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40">
        <v>0</v>
      </c>
      <c r="R39" s="140">
        <v>0</v>
      </c>
      <c r="S39" s="140">
        <v>0</v>
      </c>
      <c r="T39" s="140">
        <v>0</v>
      </c>
    </row>
    <row r="40" spans="1:20" s="10" customFormat="1" ht="22.5" customHeight="1" x14ac:dyDescent="0.25">
      <c r="A40" s="136">
        <v>5</v>
      </c>
      <c r="B40" s="137" t="s">
        <v>137</v>
      </c>
      <c r="C40" s="138">
        <f t="shared" si="6"/>
        <v>3852182.28</v>
      </c>
      <c r="D40" s="138">
        <f t="shared" si="7"/>
        <v>1487072.4</v>
      </c>
      <c r="E40" s="138">
        <v>0</v>
      </c>
      <c r="F40" s="167">
        <v>1487072.4</v>
      </c>
      <c r="G40" s="138">
        <v>0</v>
      </c>
      <c r="H40" s="138">
        <v>0</v>
      </c>
      <c r="I40" s="138">
        <v>0</v>
      </c>
      <c r="J40" s="139">
        <v>0</v>
      </c>
      <c r="K40" s="138">
        <v>0</v>
      </c>
      <c r="L40" s="138">
        <v>0</v>
      </c>
      <c r="M40" s="138">
        <v>0</v>
      </c>
      <c r="N40" s="167">
        <v>2365109.88</v>
      </c>
      <c r="O40" s="138">
        <v>0</v>
      </c>
      <c r="P40" s="140">
        <v>0</v>
      </c>
      <c r="Q40" s="140">
        <v>0</v>
      </c>
      <c r="R40" s="140">
        <v>0</v>
      </c>
      <c r="S40" s="140">
        <v>0</v>
      </c>
      <c r="T40" s="138">
        <v>0</v>
      </c>
    </row>
    <row r="41" spans="1:20" s="10" customFormat="1" ht="22.5" customHeight="1" x14ac:dyDescent="0.25">
      <c r="A41" s="136">
        <v>6</v>
      </c>
      <c r="B41" s="137" t="s">
        <v>39</v>
      </c>
      <c r="C41" s="138">
        <f t="shared" si="6"/>
        <v>7281073.3899999997</v>
      </c>
      <c r="D41" s="138">
        <f t="shared" si="7"/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9">
        <v>0</v>
      </c>
      <c r="K41" s="138">
        <v>0</v>
      </c>
      <c r="L41" s="167">
        <v>7281073.3899999997</v>
      </c>
      <c r="M41" s="138">
        <v>0</v>
      </c>
      <c r="N41" s="138">
        <v>0</v>
      </c>
      <c r="O41" s="138">
        <v>0</v>
      </c>
      <c r="P41" s="140">
        <v>0</v>
      </c>
      <c r="Q41" s="140">
        <v>0</v>
      </c>
      <c r="R41" s="140">
        <v>0</v>
      </c>
      <c r="S41" s="140">
        <v>0</v>
      </c>
      <c r="T41" s="138">
        <v>0</v>
      </c>
    </row>
    <row r="42" spans="1:20" s="10" customFormat="1" ht="22.5" customHeight="1" x14ac:dyDescent="0.25">
      <c r="A42" s="136">
        <v>7</v>
      </c>
      <c r="B42" s="137" t="s">
        <v>43</v>
      </c>
      <c r="C42" s="138">
        <f t="shared" si="6"/>
        <v>375147.6</v>
      </c>
      <c r="D42" s="138">
        <f t="shared" si="7"/>
        <v>375147.6</v>
      </c>
      <c r="E42" s="167">
        <v>375147.6</v>
      </c>
      <c r="F42" s="138">
        <v>0</v>
      </c>
      <c r="G42" s="138">
        <v>0</v>
      </c>
      <c r="H42" s="138">
        <v>0</v>
      </c>
      <c r="I42" s="138">
        <v>0</v>
      </c>
      <c r="J42" s="139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40">
        <v>0</v>
      </c>
      <c r="R42" s="140">
        <v>0</v>
      </c>
      <c r="S42" s="140">
        <v>0</v>
      </c>
      <c r="T42" s="138">
        <v>0</v>
      </c>
    </row>
    <row r="43" spans="1:20" s="10" customFormat="1" ht="22.5" customHeight="1" x14ac:dyDescent="0.25">
      <c r="A43" s="136">
        <v>8</v>
      </c>
      <c r="B43" s="137" t="s">
        <v>132</v>
      </c>
      <c r="C43" s="138">
        <f>D43+K43+L43+M43+N43+O43+P43+Q43+R43+S43+T43</f>
        <v>10663148.210000001</v>
      </c>
      <c r="D43" s="138">
        <f>SUM(E43:I43)</f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9">
        <v>0</v>
      </c>
      <c r="K43" s="138">
        <v>0</v>
      </c>
      <c r="L43" s="138">
        <v>0</v>
      </c>
      <c r="M43" s="138">
        <v>0</v>
      </c>
      <c r="N43" s="167">
        <v>10663148.210000001</v>
      </c>
      <c r="O43" s="138">
        <v>0</v>
      </c>
      <c r="P43" s="138">
        <v>0</v>
      </c>
      <c r="Q43" s="140">
        <v>0</v>
      </c>
      <c r="R43" s="140">
        <v>0</v>
      </c>
      <c r="S43" s="140">
        <v>0</v>
      </c>
      <c r="T43" s="138">
        <v>0</v>
      </c>
    </row>
    <row r="44" spans="1:20" s="141" customFormat="1" ht="18.75" customHeight="1" x14ac:dyDescent="0.25">
      <c r="A44" s="136">
        <v>9</v>
      </c>
      <c r="B44" s="137" t="s">
        <v>146</v>
      </c>
      <c r="C44" s="138">
        <v>1975336.8</v>
      </c>
      <c r="D44" s="138">
        <v>1975336.8</v>
      </c>
      <c r="E44" s="138">
        <v>889257.3</v>
      </c>
      <c r="F44" s="138">
        <v>0</v>
      </c>
      <c r="G44" s="138">
        <v>0</v>
      </c>
      <c r="H44" s="167">
        <v>179455.2</v>
      </c>
      <c r="I44" s="167">
        <v>248037.6</v>
      </c>
      <c r="J44" s="139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40">
        <v>0</v>
      </c>
      <c r="R44" s="140">
        <v>0</v>
      </c>
      <c r="S44" s="140">
        <v>0</v>
      </c>
      <c r="T44" s="138">
        <v>0</v>
      </c>
    </row>
    <row r="45" spans="1:20" ht="24" hidden="1" customHeight="1" x14ac:dyDescent="0.3">
      <c r="A45" s="209" t="s">
        <v>99</v>
      </c>
      <c r="B45" s="209"/>
      <c r="C45" s="79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  <c r="Q45" s="80"/>
      <c r="R45" s="80"/>
      <c r="S45" s="80"/>
      <c r="T45" s="82"/>
    </row>
    <row r="46" spans="1:20" s="14" customFormat="1" ht="23.25" hidden="1" customHeight="1" x14ac:dyDescent="0.25">
      <c r="A46" s="210" t="s">
        <v>111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93"/>
    </row>
    <row r="47" spans="1:20" s="14" customFormat="1" ht="23.25" hidden="1" customHeight="1" x14ac:dyDescent="0.25">
      <c r="A47" s="173" t="s">
        <v>52</v>
      </c>
      <c r="B47" s="173"/>
      <c r="C47" s="67">
        <f>C48+C62</f>
        <v>25776824.719999999</v>
      </c>
      <c r="D47" s="67">
        <f t="shared" ref="D47:T47" si="8">D48+D62</f>
        <v>11656001.949999999</v>
      </c>
      <c r="E47" s="67">
        <f t="shared" si="8"/>
        <v>3047466</v>
      </c>
      <c r="F47" s="67">
        <f t="shared" si="8"/>
        <v>4540398.3499999996</v>
      </c>
      <c r="G47" s="67">
        <f t="shared" si="8"/>
        <v>2631426.91</v>
      </c>
      <c r="H47" s="67">
        <f t="shared" si="8"/>
        <v>945985.69</v>
      </c>
      <c r="I47" s="67">
        <f t="shared" si="8"/>
        <v>490725</v>
      </c>
      <c r="J47" s="74">
        <f t="shared" si="8"/>
        <v>5</v>
      </c>
      <c r="K47" s="67">
        <f t="shared" si="8"/>
        <v>3234497.67</v>
      </c>
      <c r="L47" s="67">
        <f t="shared" si="8"/>
        <v>6643396.0999999996</v>
      </c>
      <c r="M47" s="67">
        <f t="shared" si="8"/>
        <v>0</v>
      </c>
      <c r="N47" s="67">
        <f t="shared" si="8"/>
        <v>2512708</v>
      </c>
      <c r="O47" s="67">
        <f t="shared" si="8"/>
        <v>0</v>
      </c>
      <c r="P47" s="67">
        <f t="shared" si="8"/>
        <v>50000</v>
      </c>
      <c r="Q47" s="67">
        <f t="shared" si="8"/>
        <v>0</v>
      </c>
      <c r="R47" s="67">
        <f t="shared" si="8"/>
        <v>54680.34</v>
      </c>
      <c r="S47" s="67">
        <f t="shared" si="8"/>
        <v>0</v>
      </c>
      <c r="T47" s="67">
        <f t="shared" si="8"/>
        <v>0</v>
      </c>
    </row>
    <row r="48" spans="1:20" s="14" customFormat="1" ht="21" hidden="1" customHeight="1" x14ac:dyDescent="0.25">
      <c r="A48" s="205" t="s">
        <v>45</v>
      </c>
      <c r="B48" s="205"/>
      <c r="C48" s="109">
        <f>SUM(C49:C61)</f>
        <v>25702017.029999997</v>
      </c>
      <c r="D48" s="109">
        <f t="shared" ref="D48:T48" si="9">SUM(D50:D61)</f>
        <v>11581194.26</v>
      </c>
      <c r="E48" s="109">
        <f t="shared" si="9"/>
        <v>3047466</v>
      </c>
      <c r="F48" s="109">
        <f t="shared" si="9"/>
        <v>4540398.3499999996</v>
      </c>
      <c r="G48" s="109">
        <f t="shared" si="9"/>
        <v>2631426.91</v>
      </c>
      <c r="H48" s="109">
        <f t="shared" si="9"/>
        <v>871178</v>
      </c>
      <c r="I48" s="109">
        <f t="shared" si="9"/>
        <v>490725</v>
      </c>
      <c r="J48" s="110">
        <f t="shared" si="9"/>
        <v>5</v>
      </c>
      <c r="K48" s="109">
        <f t="shared" si="9"/>
        <v>3234497.67</v>
      </c>
      <c r="L48" s="109">
        <f t="shared" si="9"/>
        <v>6643396.0999999996</v>
      </c>
      <c r="M48" s="109">
        <f t="shared" si="9"/>
        <v>0</v>
      </c>
      <c r="N48" s="109">
        <f t="shared" si="9"/>
        <v>2512708</v>
      </c>
      <c r="O48" s="109">
        <f t="shared" si="9"/>
        <v>0</v>
      </c>
      <c r="P48" s="109">
        <f t="shared" si="9"/>
        <v>50000</v>
      </c>
      <c r="Q48" s="109">
        <f t="shared" si="9"/>
        <v>0</v>
      </c>
      <c r="R48" s="109">
        <f t="shared" si="9"/>
        <v>54680.34</v>
      </c>
      <c r="S48" s="109">
        <f t="shared" si="9"/>
        <v>0</v>
      </c>
      <c r="T48" s="109">
        <f t="shared" si="9"/>
        <v>0</v>
      </c>
    </row>
    <row r="49" spans="1:20" s="14" customFormat="1" ht="21" hidden="1" customHeight="1" x14ac:dyDescent="0.25">
      <c r="A49" s="111">
        <v>1</v>
      </c>
      <c r="B49" s="112" t="s">
        <v>100</v>
      </c>
      <c r="C49" s="113">
        <f>D49+K49+L49+M49+N49+O49+P49+Q49+S49+T49</f>
        <v>1680221</v>
      </c>
      <c r="D49" s="113">
        <f>SUM(E49:I49)</f>
        <v>1680221</v>
      </c>
      <c r="E49" s="113">
        <v>0</v>
      </c>
      <c r="F49" s="113">
        <v>1680221</v>
      </c>
      <c r="G49" s="113">
        <v>0</v>
      </c>
      <c r="H49" s="113">
        <v>0</v>
      </c>
      <c r="I49" s="113">
        <v>0</v>
      </c>
      <c r="J49" s="114">
        <v>0</v>
      </c>
      <c r="K49" s="113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3">
        <v>0</v>
      </c>
    </row>
    <row r="50" spans="1:20" s="14" customFormat="1" ht="21" hidden="1" customHeight="1" x14ac:dyDescent="0.25">
      <c r="A50" s="111">
        <v>2</v>
      </c>
      <c r="B50" s="112" t="s">
        <v>114</v>
      </c>
      <c r="C50" s="113">
        <f t="shared" ref="C50:C61" si="10">D50+K50+L50+M50+N50+O50+P50+Q50+S50+T50</f>
        <v>1737856</v>
      </c>
      <c r="D50" s="113">
        <f t="shared" ref="D50:D61" si="11">SUM(E50:I50)</f>
        <v>1227856</v>
      </c>
      <c r="E50" s="113">
        <v>0</v>
      </c>
      <c r="F50" s="113">
        <v>674603</v>
      </c>
      <c r="G50" s="113">
        <v>189385</v>
      </c>
      <c r="H50" s="113">
        <v>189385</v>
      </c>
      <c r="I50" s="113">
        <v>174483</v>
      </c>
      <c r="J50" s="114">
        <v>0</v>
      </c>
      <c r="K50" s="113">
        <v>0</v>
      </c>
      <c r="L50" s="113">
        <v>0</v>
      </c>
      <c r="M50" s="113">
        <v>0</v>
      </c>
      <c r="N50" s="113">
        <v>510000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</row>
    <row r="51" spans="1:20" s="14" customFormat="1" ht="21" hidden="1" customHeight="1" x14ac:dyDescent="0.25">
      <c r="A51" s="111">
        <v>3</v>
      </c>
      <c r="B51" s="112" t="s">
        <v>101</v>
      </c>
      <c r="C51" s="113">
        <f t="shared" si="10"/>
        <v>2814047.91</v>
      </c>
      <c r="D51" s="113">
        <f t="shared" si="11"/>
        <v>1858137.91</v>
      </c>
      <c r="E51" s="113">
        <v>1041336</v>
      </c>
      <c r="F51" s="113">
        <v>101115</v>
      </c>
      <c r="G51" s="113">
        <v>339404.91</v>
      </c>
      <c r="H51" s="113">
        <v>188141</v>
      </c>
      <c r="I51" s="113">
        <v>188141</v>
      </c>
      <c r="J51" s="114">
        <v>1</v>
      </c>
      <c r="K51" s="113">
        <v>151323</v>
      </c>
      <c r="L51" s="113">
        <v>804587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</row>
    <row r="52" spans="1:20" s="1" customFormat="1" ht="22.5" hidden="1" customHeight="1" x14ac:dyDescent="0.25">
      <c r="A52" s="111">
        <v>4</v>
      </c>
      <c r="B52" s="63" t="s">
        <v>113</v>
      </c>
      <c r="C52" s="113">
        <f t="shared" si="10"/>
        <v>1821653.35</v>
      </c>
      <c r="D52" s="113">
        <f t="shared" si="11"/>
        <v>1821653.35</v>
      </c>
      <c r="E52" s="62">
        <v>0</v>
      </c>
      <c r="F52" s="62">
        <v>1821653.35</v>
      </c>
      <c r="G52" s="62">
        <v>0</v>
      </c>
      <c r="H52" s="62">
        <v>0</v>
      </c>
      <c r="I52" s="62">
        <v>0</v>
      </c>
      <c r="J52" s="65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54680.34</v>
      </c>
      <c r="S52" s="62">
        <v>0</v>
      </c>
      <c r="T52" s="62">
        <v>0</v>
      </c>
    </row>
    <row r="53" spans="1:20" s="14" customFormat="1" ht="21" hidden="1" customHeight="1" x14ac:dyDescent="0.25">
      <c r="A53" s="111">
        <v>5</v>
      </c>
      <c r="B53" s="112" t="s">
        <v>102</v>
      </c>
      <c r="C53" s="113">
        <f t="shared" si="10"/>
        <v>1955491.75</v>
      </c>
      <c r="D53" s="113">
        <f t="shared" si="11"/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4">
        <v>1</v>
      </c>
      <c r="K53" s="113">
        <v>1955491.75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  <c r="T53" s="113">
        <v>0</v>
      </c>
    </row>
    <row r="54" spans="1:20" s="115" customFormat="1" ht="21" hidden="1" customHeight="1" x14ac:dyDescent="0.25">
      <c r="A54" s="111">
        <v>6</v>
      </c>
      <c r="B54" s="112" t="s">
        <v>103</v>
      </c>
      <c r="C54" s="113">
        <f t="shared" si="10"/>
        <v>1917494</v>
      </c>
      <c r="D54" s="113">
        <f t="shared" si="11"/>
        <v>1917494</v>
      </c>
      <c r="E54" s="113">
        <v>774525</v>
      </c>
      <c r="F54" s="113">
        <v>0</v>
      </c>
      <c r="G54" s="113">
        <v>975645</v>
      </c>
      <c r="H54" s="113">
        <v>167324</v>
      </c>
      <c r="I54" s="113">
        <v>0</v>
      </c>
      <c r="J54" s="114">
        <v>0</v>
      </c>
      <c r="K54" s="113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</row>
    <row r="55" spans="1:20" s="70" customFormat="1" ht="21" hidden="1" customHeight="1" x14ac:dyDescent="0.25">
      <c r="A55" s="111">
        <v>7</v>
      </c>
      <c r="B55" s="112" t="s">
        <v>104</v>
      </c>
      <c r="C55" s="113">
        <f t="shared" si="10"/>
        <v>1378999</v>
      </c>
      <c r="D55" s="113">
        <f t="shared" si="11"/>
        <v>1378999</v>
      </c>
      <c r="E55" s="113">
        <v>0</v>
      </c>
      <c r="F55" s="113">
        <v>778761</v>
      </c>
      <c r="G55" s="113">
        <v>600238</v>
      </c>
      <c r="H55" s="113">
        <v>0</v>
      </c>
      <c r="I55" s="113">
        <v>0</v>
      </c>
      <c r="J55" s="114">
        <v>0</v>
      </c>
      <c r="K55" s="113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</row>
    <row r="56" spans="1:20" s="70" customFormat="1" ht="21" hidden="1" customHeight="1" x14ac:dyDescent="0.25">
      <c r="A56" s="111">
        <v>8</v>
      </c>
      <c r="B56" s="112" t="s">
        <v>115</v>
      </c>
      <c r="C56" s="113">
        <f t="shared" si="10"/>
        <v>128101</v>
      </c>
      <c r="D56" s="113">
        <f t="shared" si="11"/>
        <v>128101</v>
      </c>
      <c r="E56" s="113">
        <v>0</v>
      </c>
      <c r="F56" s="113">
        <v>0</v>
      </c>
      <c r="G56" s="113">
        <v>0</v>
      </c>
      <c r="H56" s="113">
        <v>0</v>
      </c>
      <c r="I56" s="113">
        <v>128101</v>
      </c>
      <c r="J56" s="114">
        <v>0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  <c r="T56" s="113">
        <v>0</v>
      </c>
    </row>
    <row r="57" spans="1:20" s="70" customFormat="1" ht="21" hidden="1" customHeight="1" x14ac:dyDescent="0.25">
      <c r="A57" s="111">
        <v>9</v>
      </c>
      <c r="B57" s="112" t="s">
        <v>105</v>
      </c>
      <c r="C57" s="113">
        <f t="shared" si="10"/>
        <v>7445914</v>
      </c>
      <c r="D57" s="113">
        <f t="shared" si="11"/>
        <v>2246613</v>
      </c>
      <c r="E57" s="113">
        <v>1231605</v>
      </c>
      <c r="F57" s="113">
        <v>814492</v>
      </c>
      <c r="G57" s="113">
        <v>200516</v>
      </c>
      <c r="H57" s="113">
        <v>0</v>
      </c>
      <c r="I57" s="113">
        <v>0</v>
      </c>
      <c r="J57" s="114">
        <v>1</v>
      </c>
      <c r="K57" s="113">
        <v>76323</v>
      </c>
      <c r="L57" s="113">
        <v>4927978</v>
      </c>
      <c r="M57" s="113">
        <v>0</v>
      </c>
      <c r="N57" s="113">
        <v>195000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  <c r="T57" s="113">
        <v>0</v>
      </c>
    </row>
    <row r="58" spans="1:20" s="14" customFormat="1" ht="21" hidden="1" customHeight="1" x14ac:dyDescent="0.25">
      <c r="A58" s="111">
        <v>10</v>
      </c>
      <c r="B58" s="112" t="s">
        <v>116</v>
      </c>
      <c r="C58" s="113">
        <f t="shared" si="10"/>
        <v>433376</v>
      </c>
      <c r="D58" s="113">
        <f t="shared" si="11"/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4">
        <v>0</v>
      </c>
      <c r="K58" s="113">
        <v>0</v>
      </c>
      <c r="L58" s="113">
        <v>0</v>
      </c>
      <c r="M58" s="113">
        <v>0</v>
      </c>
      <c r="N58" s="113">
        <v>433376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  <c r="T58" s="113">
        <v>0</v>
      </c>
    </row>
    <row r="59" spans="1:20" s="14" customFormat="1" ht="21" hidden="1" customHeight="1" x14ac:dyDescent="0.25">
      <c r="A59" s="111">
        <v>11</v>
      </c>
      <c r="B59" s="112" t="s">
        <v>122</v>
      </c>
      <c r="C59" s="113">
        <f t="shared" si="10"/>
        <v>1774106</v>
      </c>
      <c r="D59" s="113">
        <f t="shared" si="11"/>
        <v>349774</v>
      </c>
      <c r="E59" s="113">
        <v>0</v>
      </c>
      <c r="F59" s="113">
        <v>349774</v>
      </c>
      <c r="G59" s="113">
        <v>0</v>
      </c>
      <c r="H59" s="113">
        <v>0</v>
      </c>
      <c r="I59" s="113">
        <v>0</v>
      </c>
      <c r="J59" s="114">
        <v>0</v>
      </c>
      <c r="K59" s="113">
        <v>0</v>
      </c>
      <c r="L59" s="113">
        <v>0</v>
      </c>
      <c r="M59" s="113">
        <v>0</v>
      </c>
      <c r="N59" s="113">
        <v>1374332</v>
      </c>
      <c r="O59" s="113">
        <v>0</v>
      </c>
      <c r="P59" s="113">
        <v>50000</v>
      </c>
      <c r="Q59" s="113">
        <v>0</v>
      </c>
      <c r="R59" s="113">
        <v>0</v>
      </c>
      <c r="S59" s="113">
        <v>0</v>
      </c>
      <c r="T59" s="113">
        <v>0</v>
      </c>
    </row>
    <row r="60" spans="1:20" s="14" customFormat="1" ht="21" hidden="1" customHeight="1" x14ac:dyDescent="0.25">
      <c r="A60" s="111">
        <v>12</v>
      </c>
      <c r="B60" s="112" t="s">
        <v>106</v>
      </c>
      <c r="C60" s="113">
        <f t="shared" si="10"/>
        <v>1682083.02</v>
      </c>
      <c r="D60" s="113">
        <f t="shared" si="11"/>
        <v>652566</v>
      </c>
      <c r="E60" s="113">
        <v>0</v>
      </c>
      <c r="F60" s="113">
        <v>0</v>
      </c>
      <c r="G60" s="113">
        <v>326238</v>
      </c>
      <c r="H60" s="113">
        <v>326328</v>
      </c>
      <c r="I60" s="113">
        <v>0</v>
      </c>
      <c r="J60" s="114">
        <v>1</v>
      </c>
      <c r="K60" s="113">
        <v>118685.92</v>
      </c>
      <c r="L60" s="113">
        <v>910831.1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</row>
    <row r="61" spans="1:20" s="14" customFormat="1" ht="18.75" hidden="1" customHeight="1" x14ac:dyDescent="0.25">
      <c r="A61" s="111">
        <v>13</v>
      </c>
      <c r="B61" s="112" t="s">
        <v>107</v>
      </c>
      <c r="C61" s="113">
        <f t="shared" si="10"/>
        <v>932674</v>
      </c>
      <c r="D61" s="113">
        <f t="shared" si="11"/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4">
        <v>1</v>
      </c>
      <c r="K61" s="113">
        <v>932674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</row>
    <row r="62" spans="1:20" ht="24.75" hidden="1" customHeight="1" x14ac:dyDescent="0.25">
      <c r="A62" s="206" t="s">
        <v>117</v>
      </c>
      <c r="B62" s="206"/>
      <c r="C62" s="116">
        <f>C63</f>
        <v>74807.69</v>
      </c>
      <c r="D62" s="116">
        <f t="shared" ref="D62:T62" si="12">D63</f>
        <v>74807.69</v>
      </c>
      <c r="E62" s="116">
        <f t="shared" si="12"/>
        <v>0</v>
      </c>
      <c r="F62" s="116">
        <f t="shared" si="12"/>
        <v>0</v>
      </c>
      <c r="G62" s="116">
        <f t="shared" si="12"/>
        <v>0</v>
      </c>
      <c r="H62" s="116">
        <f t="shared" si="12"/>
        <v>74807.69</v>
      </c>
      <c r="I62" s="116">
        <f t="shared" si="12"/>
        <v>0</v>
      </c>
      <c r="J62" s="117">
        <f t="shared" si="12"/>
        <v>0</v>
      </c>
      <c r="K62" s="116">
        <f t="shared" si="12"/>
        <v>0</v>
      </c>
      <c r="L62" s="116">
        <f t="shared" si="12"/>
        <v>0</v>
      </c>
      <c r="M62" s="116">
        <f t="shared" si="12"/>
        <v>0</v>
      </c>
      <c r="N62" s="116">
        <f t="shared" si="12"/>
        <v>0</v>
      </c>
      <c r="O62" s="116">
        <f t="shared" si="12"/>
        <v>0</v>
      </c>
      <c r="P62" s="116">
        <f t="shared" si="12"/>
        <v>0</v>
      </c>
      <c r="Q62" s="116">
        <f t="shared" si="12"/>
        <v>0</v>
      </c>
      <c r="R62" s="116">
        <f t="shared" si="12"/>
        <v>0</v>
      </c>
      <c r="S62" s="116">
        <f t="shared" si="12"/>
        <v>0</v>
      </c>
      <c r="T62" s="116">
        <f t="shared" si="12"/>
        <v>0</v>
      </c>
    </row>
    <row r="63" spans="1:20" ht="24.75" hidden="1" customHeight="1" x14ac:dyDescent="0.25">
      <c r="A63" s="104">
        <v>1</v>
      </c>
      <c r="B63" s="108" t="s">
        <v>112</v>
      </c>
      <c r="C63" s="107">
        <f>D63+K63+L63+M63+N63+O63+P63+Q63+R63+S63+T63</f>
        <v>74807.69</v>
      </c>
      <c r="D63" s="107">
        <f>SUM(E63:I63)</f>
        <v>74807.69</v>
      </c>
      <c r="E63" s="107">
        <v>0</v>
      </c>
      <c r="F63" s="107">
        <v>0</v>
      </c>
      <c r="G63" s="107">
        <v>0</v>
      </c>
      <c r="H63" s="107">
        <v>74807.69</v>
      </c>
      <c r="I63" s="107">
        <v>0</v>
      </c>
      <c r="J63" s="105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6">
        <v>0</v>
      </c>
      <c r="R63" s="106">
        <v>0</v>
      </c>
      <c r="S63" s="106">
        <v>0</v>
      </c>
      <c r="T63" s="107">
        <v>0</v>
      </c>
    </row>
    <row r="64" spans="1:20" ht="24.75" customHeight="1" x14ac:dyDescent="0.25">
      <c r="A64" s="143"/>
      <c r="B64" s="144"/>
      <c r="C64" s="145"/>
      <c r="D64" s="145"/>
      <c r="E64" s="145"/>
      <c r="F64" s="145"/>
      <c r="G64" s="145"/>
      <c r="H64" s="145"/>
      <c r="I64" s="145"/>
      <c r="J64" s="146"/>
      <c r="K64" s="145"/>
      <c r="L64" s="145"/>
      <c r="M64" s="145"/>
      <c r="N64" s="145"/>
      <c r="O64" s="145"/>
      <c r="P64" s="145"/>
      <c r="Q64" s="147"/>
      <c r="R64" s="147"/>
      <c r="S64" s="147"/>
      <c r="T64" s="145"/>
    </row>
    <row r="65" spans="1:20" hidden="1" x14ac:dyDescent="0.25">
      <c r="A65" s="58"/>
      <c r="B65" s="59"/>
      <c r="C65" s="60"/>
      <c r="D65" s="60"/>
      <c r="E65" s="60"/>
      <c r="F65" s="60"/>
      <c r="G65" s="60"/>
      <c r="H65" s="60"/>
      <c r="I65" s="60"/>
      <c r="J65" s="61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x14ac:dyDescent="0.25">
      <c r="A66" s="38"/>
      <c r="B66" s="142" t="s">
        <v>57</v>
      </c>
      <c r="C66" s="38"/>
      <c r="D66" s="38"/>
      <c r="E66" s="38"/>
      <c r="F66" s="38"/>
      <c r="G66" s="38"/>
      <c r="H66" s="38"/>
      <c r="I66" s="38"/>
      <c r="J66" s="38"/>
      <c r="K66" s="169"/>
      <c r="L66" s="34"/>
      <c r="M66" s="38"/>
      <c r="N66" s="38"/>
      <c r="O66" s="38"/>
      <c r="P66" s="38"/>
      <c r="Q66" s="38"/>
      <c r="R66" s="38"/>
      <c r="S66" s="38"/>
      <c r="T66" s="38"/>
    </row>
    <row r="67" spans="1:20" ht="15" customHeight="1" x14ac:dyDescent="0.25">
      <c r="A67" s="38"/>
      <c r="B67" s="211" t="s">
        <v>58</v>
      </c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142"/>
    </row>
    <row r="68" spans="1:20" x14ac:dyDescent="0.25">
      <c r="A68" s="38"/>
      <c r="B68" s="211" t="s">
        <v>59</v>
      </c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118"/>
    </row>
    <row r="69" spans="1:20" x14ac:dyDescent="0.25">
      <c r="A69" s="38"/>
      <c r="B69" s="211" t="s">
        <v>60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118"/>
    </row>
    <row r="70" spans="1:20" x14ac:dyDescent="0.25">
      <c r="A70" s="38"/>
      <c r="B70" s="211" t="s">
        <v>61</v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118"/>
    </row>
    <row r="71" spans="1:20" x14ac:dyDescent="0.25">
      <c r="A71" s="38"/>
      <c r="B71" s="211" t="s">
        <v>62</v>
      </c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118"/>
    </row>
    <row r="72" spans="1:20" x14ac:dyDescent="0.25">
      <c r="A72" s="34"/>
      <c r="B72" s="211" t="s">
        <v>63</v>
      </c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118"/>
    </row>
    <row r="73" spans="1:20" x14ac:dyDescent="0.25">
      <c r="A73" s="34"/>
      <c r="B73" s="211" t="s">
        <v>64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34"/>
      <c r="R73" s="34"/>
      <c r="S73" s="34"/>
      <c r="T73" s="34"/>
    </row>
    <row r="74" spans="1:20" x14ac:dyDescent="0.25">
      <c r="A74" s="34"/>
      <c r="B74" s="211" t="s">
        <v>65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118"/>
    </row>
    <row r="75" spans="1:20" x14ac:dyDescent="0.25">
      <c r="A75" s="34"/>
      <c r="B75" s="211" t="s">
        <v>66</v>
      </c>
      <c r="C75" s="211"/>
      <c r="D75" s="211"/>
      <c r="E75" s="211"/>
      <c r="F75" s="211"/>
      <c r="G75" s="211"/>
      <c r="H75" s="211"/>
      <c r="I75" s="211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 x14ac:dyDescent="0.25">
      <c r="A76" s="34"/>
      <c r="B76" s="211" t="s">
        <v>67</v>
      </c>
      <c r="C76" s="211"/>
      <c r="D76" s="211"/>
      <c r="E76" s="211"/>
      <c r="F76" s="211"/>
      <c r="G76" s="211"/>
      <c r="H76" s="211"/>
      <c r="I76" s="211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x14ac:dyDescent="0.25">
      <c r="A77" s="40"/>
      <c r="B77" s="41"/>
      <c r="C77" s="40"/>
      <c r="D77" s="40"/>
      <c r="E77" s="40"/>
      <c r="F77" s="40"/>
      <c r="G77" s="42"/>
      <c r="H77" s="42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3"/>
      <c r="T77" s="43"/>
    </row>
    <row r="78" spans="1:20" ht="15.75" hidden="1" x14ac:dyDescent="0.25">
      <c r="A78" s="40"/>
      <c r="B78" s="41"/>
      <c r="C78" s="40"/>
      <c r="D78" s="40"/>
      <c r="E78" s="40"/>
      <c r="F78" s="40"/>
      <c r="G78" s="44"/>
      <c r="H78" s="44"/>
      <c r="I78" s="45"/>
      <c r="J78" s="45"/>
      <c r="K78" s="45"/>
      <c r="L78" s="48" t="s">
        <v>92</v>
      </c>
      <c r="M78" s="40"/>
      <c r="N78" s="40"/>
      <c r="O78" s="40"/>
      <c r="P78" s="40"/>
      <c r="Q78" s="40"/>
      <c r="R78" s="40"/>
      <c r="S78" s="46"/>
      <c r="T78" s="46"/>
    </row>
    <row r="79" spans="1:20" x14ac:dyDescent="0.25">
      <c r="A79" s="40"/>
      <c r="B79" s="41"/>
      <c r="C79" s="40"/>
      <c r="D79" s="40"/>
      <c r="E79" s="40"/>
      <c r="F79" s="40"/>
      <c r="G79" s="42"/>
      <c r="H79" s="42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6"/>
      <c r="T79" s="46"/>
    </row>
    <row r="80" spans="1:20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T80" s="14"/>
    </row>
  </sheetData>
  <mergeCells count="40">
    <mergeCell ref="B67:S67"/>
    <mergeCell ref="B74:S74"/>
    <mergeCell ref="B75:I75"/>
    <mergeCell ref="B76:I76"/>
    <mergeCell ref="B68:S68"/>
    <mergeCell ref="B69:S69"/>
    <mergeCell ref="B70:S70"/>
    <mergeCell ref="B71:S71"/>
    <mergeCell ref="B72:S72"/>
    <mergeCell ref="B73:P73"/>
    <mergeCell ref="A19:B19"/>
    <mergeCell ref="A35:B35"/>
    <mergeCell ref="A34:B34"/>
    <mergeCell ref="A45:B45"/>
    <mergeCell ref="A46:S46"/>
    <mergeCell ref="A47:B47"/>
    <mergeCell ref="A48:B48"/>
    <mergeCell ref="A62:B62"/>
    <mergeCell ref="T6:T8"/>
    <mergeCell ref="D7:D8"/>
    <mergeCell ref="E7:I7"/>
    <mergeCell ref="J7:K8"/>
    <mergeCell ref="L7:L8"/>
    <mergeCell ref="M7:M8"/>
    <mergeCell ref="N7:N8"/>
    <mergeCell ref="O7:O8"/>
    <mergeCell ref="A18:B18"/>
    <mergeCell ref="A13:B13"/>
    <mergeCell ref="A12:B12"/>
    <mergeCell ref="A11:B11"/>
    <mergeCell ref="P7:P8"/>
    <mergeCell ref="Q7:Q8"/>
    <mergeCell ref="A4:S4"/>
    <mergeCell ref="A6:A9"/>
    <mergeCell ref="B6:B9"/>
    <mergeCell ref="C6:C8"/>
    <mergeCell ref="D6:O6"/>
    <mergeCell ref="P6:S6"/>
    <mergeCell ref="R7:R8"/>
    <mergeCell ref="S7:S8"/>
  </mergeCells>
  <pageMargins left="0.15748031496062992" right="0.11811023622047245" top="0.15748031496062992" bottom="0.15748031496062992" header="0.31496062992125984" footer="0.31496062992125984"/>
  <pageSetup paperSize="9" scale="40" firstPageNumber="3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 1</vt:lpstr>
      <vt:lpstr>Таблица 2</vt:lpstr>
      <vt:lpstr>Таблица 3</vt:lpstr>
      <vt:lpstr>'Таблица 3'!Заголовки_для_печати</vt:lpstr>
      <vt:lpstr>'Таблица 1'!Область_печати</vt:lpstr>
      <vt:lpstr>'Таблица 2'!Область_печати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Алексеевна</cp:lastModifiedBy>
  <cp:revision/>
  <cp:lastPrinted>2025-06-02T23:50:24Z</cp:lastPrinted>
  <dcterms:created xsi:type="dcterms:W3CDTF">2019-01-09T06:44:55Z</dcterms:created>
  <dcterms:modified xsi:type="dcterms:W3CDTF">2025-06-03T08:23:30Z</dcterms:modified>
</cp:coreProperties>
</file>