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600"/>
  </bookViews>
  <sheets>
    <sheet name="2026" sheetId="1" r:id="rId1"/>
    <sheet name="список расходов по комплекс без" sheetId="2" r:id="rId2"/>
    <sheet name="Лист3" sheetId="3" r:id="rId3"/>
  </sheets>
  <definedNames>
    <definedName name="_GoBack" localSheetId="0">'2026'!#REF!</definedName>
    <definedName name="_xlnm.Print_Area" localSheetId="0">'2026'!$B$1:$J$333</definedName>
    <definedName name="_xlnm.Print_Area" localSheetId="1">'список расходов по комплекс без'!$B$4:$C$39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125" i="1"/>
  <c r="E41" i="1" l="1"/>
  <c r="E72" i="1"/>
  <c r="E59" i="1"/>
  <c r="E60" i="1"/>
  <c r="J157" i="1"/>
  <c r="J156" i="1"/>
  <c r="J155" i="1"/>
  <c r="J154" i="1"/>
  <c r="I153" i="1"/>
  <c r="H153" i="1"/>
  <c r="G153" i="1"/>
  <c r="F153" i="1"/>
  <c r="E153" i="1"/>
  <c r="J153" i="1" l="1"/>
  <c r="E61" i="1"/>
  <c r="J249" i="1"/>
  <c r="E169" i="1"/>
  <c r="E40" i="1"/>
  <c r="E25" i="1" s="1"/>
  <c r="F245" i="1"/>
  <c r="G245" i="1"/>
  <c r="H245" i="1"/>
  <c r="I245" i="1"/>
  <c r="E245" i="1"/>
  <c r="F242" i="1"/>
  <c r="G242" i="1"/>
  <c r="H242" i="1"/>
  <c r="I242" i="1"/>
  <c r="F243" i="1"/>
  <c r="G243" i="1"/>
  <c r="H243" i="1"/>
  <c r="I243" i="1"/>
  <c r="E242" i="1"/>
  <c r="E243" i="1"/>
  <c r="F244" i="1"/>
  <c r="G244" i="1"/>
  <c r="H244" i="1"/>
  <c r="I244" i="1"/>
  <c r="E244" i="1"/>
  <c r="J260" i="1"/>
  <c r="J259" i="1"/>
  <c r="J258" i="1"/>
  <c r="J257" i="1"/>
  <c r="I256" i="1"/>
  <c r="H256" i="1"/>
  <c r="G256" i="1"/>
  <c r="F256" i="1"/>
  <c r="E256" i="1"/>
  <c r="F62" i="1"/>
  <c r="G62" i="1"/>
  <c r="H62" i="1"/>
  <c r="I62" i="1"/>
  <c r="E62" i="1"/>
  <c r="E162" i="1"/>
  <c r="E281" i="1"/>
  <c r="E277" i="1" s="1"/>
  <c r="E213" i="1"/>
  <c r="E209" i="1" s="1"/>
  <c r="J102" i="1"/>
  <c r="J101" i="1"/>
  <c r="J100" i="1"/>
  <c r="J99" i="1"/>
  <c r="I98" i="1"/>
  <c r="H98" i="1"/>
  <c r="G98" i="1"/>
  <c r="F98" i="1"/>
  <c r="E98" i="1"/>
  <c r="J97" i="1"/>
  <c r="J96" i="1"/>
  <c r="J95" i="1"/>
  <c r="J94" i="1"/>
  <c r="I93" i="1"/>
  <c r="H93" i="1"/>
  <c r="G93" i="1"/>
  <c r="F93" i="1"/>
  <c r="E93" i="1"/>
  <c r="E307" i="1"/>
  <c r="E303" i="1" s="1"/>
  <c r="J315" i="1"/>
  <c r="J316" i="1"/>
  <c r="J317" i="1"/>
  <c r="J318" i="1"/>
  <c r="J320" i="1"/>
  <c r="J321" i="1"/>
  <c r="J322" i="1"/>
  <c r="J323" i="1"/>
  <c r="J325" i="1"/>
  <c r="J326" i="1"/>
  <c r="J327" i="1"/>
  <c r="J328" i="1"/>
  <c r="J330" i="1"/>
  <c r="J331" i="1"/>
  <c r="J332" i="1"/>
  <c r="J333" i="1"/>
  <c r="J335" i="1"/>
  <c r="J336" i="1"/>
  <c r="J338" i="1"/>
  <c r="J340" i="1"/>
  <c r="J341" i="1"/>
  <c r="J342" i="1"/>
  <c r="J343" i="1"/>
  <c r="J345" i="1"/>
  <c r="J346" i="1"/>
  <c r="J347" i="1"/>
  <c r="J348" i="1"/>
  <c r="J350" i="1"/>
  <c r="J351" i="1"/>
  <c r="J352" i="1"/>
  <c r="J353" i="1"/>
  <c r="J302" i="1"/>
  <c r="J304" i="1"/>
  <c r="J312" i="1"/>
  <c r="J292" i="1"/>
  <c r="J294" i="1"/>
  <c r="J295" i="1"/>
  <c r="J296" i="1"/>
  <c r="J297" i="1"/>
  <c r="J299" i="1"/>
  <c r="J300" i="1"/>
  <c r="J301" i="1"/>
  <c r="J282" i="1"/>
  <c r="J284" i="1"/>
  <c r="J285" i="1"/>
  <c r="J286" i="1"/>
  <c r="J287" i="1"/>
  <c r="J289" i="1"/>
  <c r="J290" i="1"/>
  <c r="J291" i="1"/>
  <c r="F281" i="1"/>
  <c r="F277" i="1" s="1"/>
  <c r="G281" i="1"/>
  <c r="H281" i="1"/>
  <c r="I281" i="1"/>
  <c r="F265" i="1"/>
  <c r="F261" i="1" s="1"/>
  <c r="G265" i="1"/>
  <c r="H265" i="1"/>
  <c r="I265" i="1"/>
  <c r="E265" i="1"/>
  <c r="E261" i="1" s="1"/>
  <c r="J255" i="1"/>
  <c r="E329" i="1"/>
  <c r="F329" i="1"/>
  <c r="E324" i="1"/>
  <c r="F324" i="1"/>
  <c r="E319" i="1"/>
  <c r="F319" i="1"/>
  <c r="E314" i="1"/>
  <c r="F314" i="1"/>
  <c r="F307" i="1"/>
  <c r="F303" i="1" s="1"/>
  <c r="E309" i="1"/>
  <c r="F309" i="1"/>
  <c r="E298" i="1"/>
  <c r="F298" i="1"/>
  <c r="E293" i="1"/>
  <c r="F293" i="1"/>
  <c r="E288" i="1"/>
  <c r="F288" i="1"/>
  <c r="G288" i="1"/>
  <c r="J278" i="1"/>
  <c r="E283" i="1"/>
  <c r="F283" i="1"/>
  <c r="J275" i="1"/>
  <c r="J276" i="1"/>
  <c r="E272" i="1"/>
  <c r="F272" i="1"/>
  <c r="G272" i="1"/>
  <c r="H272" i="1"/>
  <c r="J262" i="1"/>
  <c r="J268" i="1"/>
  <c r="J269" i="1"/>
  <c r="J270" i="1"/>
  <c r="J271" i="1"/>
  <c r="J273" i="1"/>
  <c r="J274" i="1"/>
  <c r="E267" i="1"/>
  <c r="F267" i="1"/>
  <c r="F337" i="1"/>
  <c r="F334" i="1" s="1"/>
  <c r="G337" i="1"/>
  <c r="G334" i="1" s="1"/>
  <c r="H337" i="1"/>
  <c r="H334" i="1" s="1"/>
  <c r="I337" i="1"/>
  <c r="I334" i="1" s="1"/>
  <c r="E337" i="1"/>
  <c r="E251" i="1"/>
  <c r="F251" i="1"/>
  <c r="E246" i="1"/>
  <c r="F246" i="1"/>
  <c r="J247" i="1"/>
  <c r="J248" i="1"/>
  <c r="J250" i="1"/>
  <c r="J252" i="1"/>
  <c r="J253" i="1"/>
  <c r="J254" i="1"/>
  <c r="J234" i="1"/>
  <c r="J236" i="1"/>
  <c r="J237" i="1"/>
  <c r="J238" i="1"/>
  <c r="J239" i="1"/>
  <c r="J241" i="1"/>
  <c r="J233" i="1"/>
  <c r="F230" i="1"/>
  <c r="G230" i="1"/>
  <c r="H230" i="1"/>
  <c r="I230" i="1"/>
  <c r="E230" i="1"/>
  <c r="J231" i="1"/>
  <c r="J232" i="1"/>
  <c r="J221" i="1"/>
  <c r="J222" i="1"/>
  <c r="J223" i="1"/>
  <c r="J224" i="1"/>
  <c r="J226" i="1"/>
  <c r="J227" i="1"/>
  <c r="J228" i="1"/>
  <c r="J229" i="1"/>
  <c r="J210" i="1"/>
  <c r="J211" i="1"/>
  <c r="J212" i="1"/>
  <c r="J214" i="1"/>
  <c r="J216" i="1"/>
  <c r="J217" i="1"/>
  <c r="J218" i="1"/>
  <c r="J219" i="1"/>
  <c r="J205" i="1"/>
  <c r="J206" i="1"/>
  <c r="J207" i="1"/>
  <c r="J208" i="1"/>
  <c r="F213" i="1"/>
  <c r="F209" i="1" s="1"/>
  <c r="G213" i="1"/>
  <c r="H213" i="1"/>
  <c r="I213" i="1"/>
  <c r="E225" i="1"/>
  <c r="F225" i="1"/>
  <c r="E235" i="1"/>
  <c r="F235" i="1"/>
  <c r="G235" i="1"/>
  <c r="F169" i="1"/>
  <c r="G169" i="1"/>
  <c r="H169" i="1"/>
  <c r="F162" i="1"/>
  <c r="F158" i="1" s="1"/>
  <c r="G162" i="1"/>
  <c r="G158" i="1" s="1"/>
  <c r="H162" i="1"/>
  <c r="I162" i="1"/>
  <c r="J190" i="1"/>
  <c r="J191" i="1"/>
  <c r="J192" i="1"/>
  <c r="J193" i="1"/>
  <c r="J195" i="1"/>
  <c r="J196" i="1"/>
  <c r="J197" i="1"/>
  <c r="J198" i="1"/>
  <c r="J178" i="1"/>
  <c r="J180" i="1"/>
  <c r="J181" i="1"/>
  <c r="J182" i="1"/>
  <c r="J183" i="1"/>
  <c r="J185" i="1"/>
  <c r="J186" i="1"/>
  <c r="J187" i="1"/>
  <c r="J188" i="1"/>
  <c r="J165" i="1"/>
  <c r="J166" i="1"/>
  <c r="J167" i="1"/>
  <c r="J168" i="1"/>
  <c r="J170" i="1"/>
  <c r="J171" i="1"/>
  <c r="J173" i="1"/>
  <c r="J175" i="1"/>
  <c r="J176" i="1"/>
  <c r="J177" i="1"/>
  <c r="E164" i="1"/>
  <c r="F164" i="1"/>
  <c r="G164" i="1"/>
  <c r="H164" i="1"/>
  <c r="I164" i="1"/>
  <c r="J159" i="1"/>
  <c r="J160" i="1"/>
  <c r="J139" i="1"/>
  <c r="J140" i="1"/>
  <c r="J141" i="1"/>
  <c r="J142" i="1"/>
  <c r="J144" i="1"/>
  <c r="J145" i="1"/>
  <c r="J146" i="1"/>
  <c r="J147" i="1"/>
  <c r="J149" i="1"/>
  <c r="J150" i="1"/>
  <c r="J151" i="1"/>
  <c r="J152" i="1"/>
  <c r="F204" i="1"/>
  <c r="G204" i="1"/>
  <c r="H204" i="1"/>
  <c r="I204" i="1"/>
  <c r="E204" i="1"/>
  <c r="F202" i="1"/>
  <c r="F199" i="1" s="1"/>
  <c r="G202" i="1"/>
  <c r="G199" i="1" s="1"/>
  <c r="H202" i="1"/>
  <c r="H199" i="1" s="1"/>
  <c r="I202" i="1"/>
  <c r="E202" i="1"/>
  <c r="E199" i="1" s="1"/>
  <c r="E194" i="1"/>
  <c r="F194" i="1"/>
  <c r="E189" i="1"/>
  <c r="F189" i="1"/>
  <c r="E184" i="1"/>
  <c r="E179" i="1" s="1"/>
  <c r="F184" i="1"/>
  <c r="F179" i="1" s="1"/>
  <c r="J134" i="1"/>
  <c r="J135" i="1"/>
  <c r="J136" i="1"/>
  <c r="J137" i="1"/>
  <c r="J125" i="1"/>
  <c r="J126" i="1"/>
  <c r="J127" i="1"/>
  <c r="J129" i="1"/>
  <c r="J130" i="1"/>
  <c r="J131" i="1"/>
  <c r="J132" i="1"/>
  <c r="J112" i="1"/>
  <c r="J114" i="1"/>
  <c r="J115" i="1"/>
  <c r="J116" i="1"/>
  <c r="J117" i="1"/>
  <c r="J119" i="1"/>
  <c r="J120" i="1"/>
  <c r="J121" i="1"/>
  <c r="J122" i="1"/>
  <c r="J124" i="1"/>
  <c r="E174" i="1"/>
  <c r="F174" i="1"/>
  <c r="G174" i="1"/>
  <c r="H174" i="1"/>
  <c r="I174" i="1"/>
  <c r="E148" i="1"/>
  <c r="F148" i="1"/>
  <c r="G148" i="1"/>
  <c r="H148" i="1"/>
  <c r="E143" i="1"/>
  <c r="F143" i="1"/>
  <c r="E138" i="1"/>
  <c r="F138" i="1"/>
  <c r="E133" i="1"/>
  <c r="F133" i="1"/>
  <c r="E128" i="1"/>
  <c r="F128" i="1"/>
  <c r="E123" i="1"/>
  <c r="F123" i="1"/>
  <c r="G123" i="1"/>
  <c r="E113" i="1"/>
  <c r="F113" i="1"/>
  <c r="F108" i="1"/>
  <c r="G108" i="1"/>
  <c r="H108" i="1"/>
  <c r="I108" i="1"/>
  <c r="E108" i="1"/>
  <c r="E103" i="1"/>
  <c r="F88" i="1"/>
  <c r="G88" i="1"/>
  <c r="H88" i="1"/>
  <c r="I88" i="1"/>
  <c r="E88" i="1"/>
  <c r="F83" i="1"/>
  <c r="G83" i="1"/>
  <c r="H83" i="1"/>
  <c r="I83" i="1"/>
  <c r="E83" i="1"/>
  <c r="F78" i="1"/>
  <c r="G78" i="1"/>
  <c r="H78" i="1"/>
  <c r="I78" i="1"/>
  <c r="E78" i="1"/>
  <c r="F61" i="1"/>
  <c r="G61" i="1"/>
  <c r="H61" i="1"/>
  <c r="I61" i="1"/>
  <c r="F73" i="1"/>
  <c r="E73" i="1"/>
  <c r="F69" i="1"/>
  <c r="G69" i="1" s="1"/>
  <c r="G59" i="1" s="1"/>
  <c r="E63" i="1"/>
  <c r="E26" i="1"/>
  <c r="E53" i="1"/>
  <c r="J104" i="1"/>
  <c r="J105" i="1"/>
  <c r="J106" i="1"/>
  <c r="J107" i="1"/>
  <c r="J109" i="1"/>
  <c r="J110" i="1"/>
  <c r="J111" i="1"/>
  <c r="J74" i="1"/>
  <c r="J75" i="1"/>
  <c r="J77" i="1"/>
  <c r="J79" i="1"/>
  <c r="J80" i="1"/>
  <c r="J81" i="1"/>
  <c r="J82" i="1"/>
  <c r="J84" i="1"/>
  <c r="J85" i="1"/>
  <c r="J86" i="1"/>
  <c r="J87" i="1"/>
  <c r="J89" i="1"/>
  <c r="J90" i="1"/>
  <c r="J91" i="1"/>
  <c r="J92" i="1"/>
  <c r="J64" i="1"/>
  <c r="J66" i="1"/>
  <c r="J67" i="1"/>
  <c r="J44" i="1"/>
  <c r="J45" i="1"/>
  <c r="J47" i="1"/>
  <c r="J49" i="1"/>
  <c r="J50" i="1"/>
  <c r="J52" i="1"/>
  <c r="J54" i="1"/>
  <c r="J56" i="1"/>
  <c r="J57" i="1"/>
  <c r="E48" i="1"/>
  <c r="F43" i="1"/>
  <c r="E43" i="1"/>
  <c r="E33" i="1"/>
  <c r="E38" i="1"/>
  <c r="F39" i="1"/>
  <c r="F35" i="1"/>
  <c r="G35" i="1" s="1"/>
  <c r="F37" i="1"/>
  <c r="G37" i="1" s="1"/>
  <c r="H37" i="1" s="1"/>
  <c r="I37" i="1" s="1"/>
  <c r="F34" i="1"/>
  <c r="G34" i="1" s="1"/>
  <c r="F30" i="1"/>
  <c r="G30" i="1" s="1"/>
  <c r="H30" i="1" s="1"/>
  <c r="I30" i="1" s="1"/>
  <c r="F32" i="1"/>
  <c r="G32" i="1" s="1"/>
  <c r="H32" i="1" s="1"/>
  <c r="I32" i="1" s="1"/>
  <c r="F29" i="1"/>
  <c r="G29" i="1" s="1"/>
  <c r="H29" i="1" s="1"/>
  <c r="E28" i="1"/>
  <c r="E200" i="1"/>
  <c r="J200" i="1" s="1"/>
  <c r="E201" i="1"/>
  <c r="J201" i="1" s="1"/>
  <c r="E203" i="1"/>
  <c r="J203" i="1" s="1"/>
  <c r="E27" i="1"/>
  <c r="I267" i="1"/>
  <c r="G267" i="1"/>
  <c r="I148" i="1"/>
  <c r="I309" i="1"/>
  <c r="I128" i="1"/>
  <c r="F240" i="1" l="1"/>
  <c r="E240" i="1"/>
  <c r="E17" i="1"/>
  <c r="J256" i="1"/>
  <c r="F60" i="1"/>
  <c r="E19" i="1"/>
  <c r="E18" i="1"/>
  <c r="F59" i="1"/>
  <c r="F17" i="1" s="1"/>
  <c r="J172" i="1"/>
  <c r="J93" i="1"/>
  <c r="J98" i="1"/>
  <c r="J337" i="1"/>
  <c r="E20" i="1"/>
  <c r="J204" i="1"/>
  <c r="J164" i="1"/>
  <c r="J202" i="1"/>
  <c r="J230" i="1"/>
  <c r="J174" i="1"/>
  <c r="J213" i="1"/>
  <c r="F53" i="1"/>
  <c r="J148" i="1"/>
  <c r="J30" i="1"/>
  <c r="J32" i="1"/>
  <c r="J36" i="1"/>
  <c r="F25" i="1"/>
  <c r="J78" i="1"/>
  <c r="I43" i="1"/>
  <c r="G25" i="1"/>
  <c r="G53" i="1"/>
  <c r="I53" i="1"/>
  <c r="H69" i="1"/>
  <c r="H59" i="1" s="1"/>
  <c r="G48" i="1"/>
  <c r="H34" i="1"/>
  <c r="J41" i="1"/>
  <c r="J88" i="1"/>
  <c r="F48" i="1"/>
  <c r="J40" i="1"/>
  <c r="G39" i="1"/>
  <c r="H39" i="1" s="1"/>
  <c r="I39" i="1" s="1"/>
  <c r="J83" i="1"/>
  <c r="J37" i="1"/>
  <c r="H35" i="1"/>
  <c r="J108" i="1"/>
  <c r="I73" i="1"/>
  <c r="H73" i="1"/>
  <c r="G73" i="1"/>
  <c r="J70" i="1"/>
  <c r="F63" i="1"/>
  <c r="F26" i="1"/>
  <c r="F19" i="1" s="1"/>
  <c r="E22" i="1"/>
  <c r="F33" i="1"/>
  <c r="G33" i="1"/>
  <c r="H28" i="1"/>
  <c r="F28" i="1"/>
  <c r="I29" i="1"/>
  <c r="J29" i="1" s="1"/>
  <c r="G28" i="1"/>
  <c r="H267" i="1"/>
  <c r="J267" i="1" s="1"/>
  <c r="F18" i="1" l="1"/>
  <c r="G63" i="1"/>
  <c r="G60" i="1"/>
  <c r="E158" i="1"/>
  <c r="G26" i="1"/>
  <c r="H43" i="1"/>
  <c r="H53" i="1"/>
  <c r="J53" i="1" s="1"/>
  <c r="G43" i="1"/>
  <c r="H25" i="1"/>
  <c r="I34" i="1"/>
  <c r="J34" i="1" s="1"/>
  <c r="J55" i="1"/>
  <c r="H48" i="1"/>
  <c r="J39" i="1"/>
  <c r="I35" i="1"/>
  <c r="I25" i="1" s="1"/>
  <c r="J42" i="1"/>
  <c r="H33" i="1"/>
  <c r="I69" i="1"/>
  <c r="I59" i="1" s="1"/>
  <c r="J46" i="1"/>
  <c r="H60" i="1"/>
  <c r="J73" i="1"/>
  <c r="J76" i="1"/>
  <c r="H26" i="1"/>
  <c r="I199" i="1"/>
  <c r="J199" i="1" s="1"/>
  <c r="I277" i="1"/>
  <c r="J281" i="1"/>
  <c r="F349" i="1"/>
  <c r="G349" i="1"/>
  <c r="H349" i="1"/>
  <c r="I349" i="1"/>
  <c r="E349" i="1"/>
  <c r="F344" i="1"/>
  <c r="G344" i="1"/>
  <c r="H344" i="1"/>
  <c r="I344" i="1"/>
  <c r="E344" i="1"/>
  <c r="F339" i="1"/>
  <c r="G339" i="1"/>
  <c r="H339" i="1"/>
  <c r="I339" i="1"/>
  <c r="E339" i="1"/>
  <c r="E334" i="1"/>
  <c r="J334" i="1" s="1"/>
  <c r="I307" i="1"/>
  <c r="J265" i="1"/>
  <c r="I272" i="1"/>
  <c r="J272" i="1" s="1"/>
  <c r="H143" i="1"/>
  <c r="I143" i="1"/>
  <c r="G143" i="1"/>
  <c r="I235" i="1"/>
  <c r="H235" i="1"/>
  <c r="I194" i="1"/>
  <c r="H194" i="1"/>
  <c r="G194" i="1"/>
  <c r="I189" i="1"/>
  <c r="H189" i="1"/>
  <c r="G189" i="1"/>
  <c r="I184" i="1"/>
  <c r="I179" i="1" s="1"/>
  <c r="H184" i="1"/>
  <c r="H179" i="1" s="1"/>
  <c r="G184" i="1"/>
  <c r="G179" i="1" s="1"/>
  <c r="I161" i="1"/>
  <c r="H161" i="1"/>
  <c r="G161" i="1"/>
  <c r="J339" i="1" l="1"/>
  <c r="J349" i="1"/>
  <c r="J344" i="1"/>
  <c r="J184" i="1"/>
  <c r="J179" i="1"/>
  <c r="J235" i="1"/>
  <c r="J43" i="1"/>
  <c r="J194" i="1"/>
  <c r="J189" i="1"/>
  <c r="J143" i="1"/>
  <c r="J161" i="1"/>
  <c r="J35" i="1"/>
  <c r="H158" i="1"/>
  <c r="J163" i="1"/>
  <c r="I33" i="1"/>
  <c r="J33" i="1" s="1"/>
  <c r="J69" i="1"/>
  <c r="H63" i="1"/>
  <c r="E15" i="1"/>
  <c r="I48" i="1"/>
  <c r="J48" i="1" s="1"/>
  <c r="J51" i="1"/>
  <c r="I26" i="1"/>
  <c r="J31" i="1"/>
  <c r="J71" i="1"/>
  <c r="J59" i="1"/>
  <c r="I28" i="1"/>
  <c r="J28" i="1" s="1"/>
  <c r="E118" i="1"/>
  <c r="F118" i="1"/>
  <c r="F103" i="1"/>
  <c r="E68" i="1"/>
  <c r="F68" i="1"/>
  <c r="F38" i="1"/>
  <c r="G38" i="1"/>
  <c r="F27" i="1"/>
  <c r="F20" i="1" s="1"/>
  <c r="G27" i="1"/>
  <c r="J65" i="1" l="1"/>
  <c r="I60" i="1"/>
  <c r="J60" i="1" s="1"/>
  <c r="J26" i="1"/>
  <c r="I19" i="1"/>
  <c r="I158" i="1"/>
  <c r="J158" i="1" s="1"/>
  <c r="J162" i="1"/>
  <c r="I63" i="1"/>
  <c r="J63" i="1" s="1"/>
  <c r="J61" i="1"/>
  <c r="I169" i="1"/>
  <c r="J169" i="1" s="1"/>
  <c r="F22" i="1"/>
  <c r="F58" i="1"/>
  <c r="E58" i="1"/>
  <c r="H27" i="1"/>
  <c r="J62" i="1" l="1"/>
  <c r="J72" i="1"/>
  <c r="F15" i="1"/>
  <c r="G24" i="1" l="1"/>
  <c r="G103" i="1"/>
  <c r="G113" i="1"/>
  <c r="G118" i="1"/>
  <c r="G128" i="1"/>
  <c r="G133" i="1"/>
  <c r="G138" i="1"/>
  <c r="G225" i="1"/>
  <c r="J242" i="1"/>
  <c r="J243" i="1"/>
  <c r="J244" i="1"/>
  <c r="J245" i="1"/>
  <c r="G246" i="1"/>
  <c r="G251" i="1"/>
  <c r="J263" i="1"/>
  <c r="J264" i="1"/>
  <c r="J266" i="1"/>
  <c r="G277" i="1"/>
  <c r="G283" i="1"/>
  <c r="G293" i="1"/>
  <c r="G298" i="1"/>
  <c r="G307" i="1"/>
  <c r="G19" i="1" s="1"/>
  <c r="G310" i="1"/>
  <c r="G311" i="1"/>
  <c r="G313" i="1"/>
  <c r="G314" i="1"/>
  <c r="G319" i="1"/>
  <c r="G324" i="1"/>
  <c r="G329" i="1"/>
  <c r="G306" i="1" l="1"/>
  <c r="G18" i="1" s="1"/>
  <c r="G305" i="1"/>
  <c r="G17" i="1" s="1"/>
  <c r="G308" i="1"/>
  <c r="G20" i="1" s="1"/>
  <c r="G209" i="1"/>
  <c r="G22" i="1"/>
  <c r="G58" i="1"/>
  <c r="G261" i="1"/>
  <c r="G68" i="1"/>
  <c r="G240" i="1"/>
  <c r="G309" i="1"/>
  <c r="G303" i="1" l="1"/>
  <c r="G15" i="1"/>
  <c r="H133" i="1" l="1"/>
  <c r="J25" i="1" l="1"/>
  <c r="H128" i="1"/>
  <c r="J128" i="1" s="1"/>
  <c r="I113" i="1"/>
  <c r="I133" i="1"/>
  <c r="J133" i="1" s="1"/>
  <c r="I123" i="1"/>
  <c r="I138" i="1"/>
  <c r="H307" i="1"/>
  <c r="H19" i="1" s="1"/>
  <c r="H138" i="1"/>
  <c r="J19" i="1" l="1"/>
  <c r="J307" i="1"/>
  <c r="J138" i="1"/>
  <c r="H38" i="1" l="1"/>
  <c r="H311" i="1" l="1"/>
  <c r="J311" i="1" s="1"/>
  <c r="H313" i="1"/>
  <c r="J313" i="1" s="1"/>
  <c r="H310" i="1"/>
  <c r="J310" i="1" s="1"/>
  <c r="H113" i="1"/>
  <c r="J113" i="1" s="1"/>
  <c r="I251" i="1"/>
  <c r="I246" i="1"/>
  <c r="I319" i="1"/>
  <c r="I324" i="1"/>
  <c r="I329" i="1"/>
  <c r="H324" i="1"/>
  <c r="I283" i="1"/>
  <c r="I288" i="1"/>
  <c r="I293" i="1"/>
  <c r="I298" i="1"/>
  <c r="I261" i="1"/>
  <c r="I215" i="1"/>
  <c r="H215" i="1"/>
  <c r="I220" i="1"/>
  <c r="H220" i="1"/>
  <c r="I225" i="1"/>
  <c r="I103" i="1"/>
  <c r="H103" i="1"/>
  <c r="J324" i="1" l="1"/>
  <c r="J220" i="1"/>
  <c r="J215" i="1"/>
  <c r="J103" i="1"/>
  <c r="I58" i="1"/>
  <c r="I240" i="1"/>
  <c r="H309" i="1"/>
  <c r="J309" i="1" s="1"/>
  <c r="I306" i="1"/>
  <c r="I18" i="1" s="1"/>
  <c r="I305" i="1"/>
  <c r="I209" i="1"/>
  <c r="I314" i="1"/>
  <c r="H314" i="1"/>
  <c r="I308" i="1"/>
  <c r="J314" i="1" l="1"/>
  <c r="I303" i="1"/>
  <c r="I118" i="1" l="1"/>
  <c r="H118" i="1"/>
  <c r="I24" i="1"/>
  <c r="I17" i="1" s="1"/>
  <c r="I27" i="1"/>
  <c r="I20" i="1" s="1"/>
  <c r="H24" i="1"/>
  <c r="J24" i="1" l="1"/>
  <c r="J27" i="1"/>
  <c r="J118" i="1"/>
  <c r="H22" i="1"/>
  <c r="I22" i="1"/>
  <c r="J22" i="1" l="1"/>
  <c r="I15" i="1"/>
  <c r="I68" i="1"/>
  <c r="I38" i="1"/>
  <c r="J38" i="1" s="1"/>
  <c r="H298" i="1"/>
  <c r="J298" i="1" s="1"/>
  <c r="H293" i="1"/>
  <c r="J293" i="1" s="1"/>
  <c r="H288" i="1"/>
  <c r="J288" i="1" s="1"/>
  <c r="H283" i="1"/>
  <c r="J283" i="1" s="1"/>
  <c r="J280" i="1"/>
  <c r="J279" i="1"/>
  <c r="H277" i="1" l="1"/>
  <c r="J277" i="1" s="1"/>
  <c r="H261" i="1"/>
  <c r="J261" i="1" s="1"/>
  <c r="H123" i="1" l="1"/>
  <c r="J123" i="1" s="1"/>
  <c r="H225" i="1"/>
  <c r="J225" i="1" s="1"/>
  <c r="H209" i="1"/>
  <c r="J209" i="1" s="1"/>
  <c r="H251" i="1"/>
  <c r="J251" i="1" s="1"/>
  <c r="H246" i="1"/>
  <c r="J246" i="1" s="1"/>
  <c r="H306" i="1" l="1"/>
  <c r="H308" i="1"/>
  <c r="H329" i="1"/>
  <c r="J329" i="1" s="1"/>
  <c r="H305" i="1"/>
  <c r="H319" i="1"/>
  <c r="J319" i="1" s="1"/>
  <c r="J306" i="1" l="1"/>
  <c r="H18" i="1"/>
  <c r="J18" i="1" s="1"/>
  <c r="J305" i="1"/>
  <c r="H17" i="1"/>
  <c r="J17" i="1" s="1"/>
  <c r="J308" i="1"/>
  <c r="H20" i="1"/>
  <c r="J20" i="1" s="1"/>
  <c r="H303" i="1"/>
  <c r="J303" i="1" s="1"/>
  <c r="H240" i="1"/>
  <c r="J240" i="1" s="1"/>
  <c r="H58" i="1" l="1"/>
  <c r="J58" i="1" s="1"/>
  <c r="H68" i="1"/>
  <c r="J68" i="1" s="1"/>
  <c r="H15" i="1" l="1"/>
  <c r="J15" i="1" s="1"/>
</calcChain>
</file>

<file path=xl/sharedStrings.xml><?xml version="1.0" encoding="utf-8"?>
<sst xmlns="http://schemas.openxmlformats.org/spreadsheetml/2006/main" count="813" uniqueCount="223">
  <si>
    <t>№</t>
  </si>
  <si>
    <t>Тыс. руб.</t>
  </si>
  <si>
    <t>Всего по программе</t>
  </si>
  <si>
    <t>п/п</t>
  </si>
  <si>
    <t>тыс. руб.</t>
  </si>
  <si>
    <t>в том числе:</t>
  </si>
  <si>
    <t>федеральный бюджет:</t>
  </si>
  <si>
    <t>краевой бюджет:</t>
  </si>
  <si>
    <t>бюджет района:</t>
  </si>
  <si>
    <t>внебюджетные источники</t>
  </si>
  <si>
    <t>Подпрограммы и мероприятия</t>
  </si>
  <si>
    <t xml:space="preserve">в том числе: </t>
  </si>
  <si>
    <t>Федеральный бюджет</t>
  </si>
  <si>
    <t>Краевой бюджет</t>
  </si>
  <si>
    <t>Муниципальный бюджет</t>
  </si>
  <si>
    <t>Внебюджетные источники</t>
  </si>
  <si>
    <t xml:space="preserve">Мероприятие «Возмещение затрат на содержание детей (родительская плата) для категории: дети – инвалиды, дети – сироты, дети, оставшихся без попечения родителей»  </t>
  </si>
  <si>
    <t>Мероприятие «Создание условий для обеспечения деятельности дошкольных учреждений» 0701, 02 1 01</t>
  </si>
  <si>
    <t>тыс. руб</t>
  </si>
  <si>
    <t xml:space="preserve">тыс. руб. </t>
  </si>
  <si>
    <t xml:space="preserve">Мероприятие «Текущий ремонт зданий и помещений для реализации программы дошкольного образования» </t>
  </si>
  <si>
    <t>Мероприятие «Капитальный ремонт зданий и помещений для реализации программы дошкольного образования» 0701,02 1 02</t>
  </si>
  <si>
    <t>Мероприятие «Создание условий для реализации Федерального государственного образовательного стандарта»0702, 02 2 01</t>
  </si>
  <si>
    <t>тыс.руб</t>
  </si>
  <si>
    <t xml:space="preserve">Мероприятие «Текущий ремонт зданий и помещений для реализации программы обшего образования» </t>
  </si>
  <si>
    <t xml:space="preserve">Мероприятие «Текущий ремонт зданий и помещений для реализации программы дополнительного образования» </t>
  </si>
  <si>
    <t>Мероприятие "Реализация механизмов оценки и обеспечения качества образования в соответствии с государственными образовательными стандартами"</t>
  </si>
  <si>
    <t>Мероприятие «Повышение качества образования в школах с низкими результатами обучения и в школах, функционирующих в неблагоприятных условиях, путем реализации муниципальной программы и распространение их результатов»</t>
  </si>
  <si>
    <t>Мероприятие «Проведение государственной (итоговой) аттестации лиц, освоивших образовательные программы основного общего образования или среднего общего образования» 07 02, 02 4 01</t>
  </si>
  <si>
    <t>Мероприятие «Поддержка инноваций в области развития и мониторинга системы образования (создание ресурсных центров, опорных школ, базовых опорных площадок и др.)» 0702, 02 5 01</t>
  </si>
  <si>
    <t>Мероприятие «Подготовка, переподготовка и повышение квалификации педагогических и управленческих кадров для системы образования»</t>
  </si>
  <si>
    <t>Мероприятие «Организация и проведение профессиональных конкурсов»</t>
  </si>
  <si>
    <t>Мероприятие «Организация и проведение торжественных мероприятий, посвященных «Дню учителя», «Дню дошкольного работника»</t>
  </si>
  <si>
    <t>Подпрограмма «Комплексная безопасность образовательных учреждений», всего 02 8 01</t>
  </si>
  <si>
    <t xml:space="preserve">Мероприятие «Обеспечение пожарной безопасности муниципальных образовательных учреждений района» </t>
  </si>
  <si>
    <t>- пропитка деревянных конструкций чердачных помещений, путей эвакуации</t>
  </si>
  <si>
    <t>- перезарядка огнетушителей, установка молниезащиты</t>
  </si>
  <si>
    <t>- приобретение первичных средств пожаротушения: пожарные краны, рукава, огнетушители, планы эвакуации;</t>
  </si>
  <si>
    <t>- реконструкция металлический решеток, окон, дверей, наружных стационарных лестниц и устройство окон для дымоудаления;</t>
  </si>
  <si>
    <t>- приобретение знаков пожарной безопасности;</t>
  </si>
  <si>
    <t>- Организация пропаганды противопожарной безопасности: конкурс рисунков, соревнований по пожарно-прикладному спорту и др.</t>
  </si>
  <si>
    <t>- Обучение руководителей и специалистов ОУ, педагогических работников «Пожарно-технический минимум;</t>
  </si>
  <si>
    <t>- проведение аттестации рабочих мест по условиям труда и пожарной безопасности»</t>
  </si>
  <si>
    <r>
      <t>Мероприятие «Обеспечение антитеррористической безопасности муниципальных учреждений образования района»</t>
    </r>
    <r>
      <rPr>
        <sz val="12"/>
        <color rgb="FF000000"/>
        <rFont val="Times New Roman"/>
        <family val="1"/>
        <charset val="204"/>
      </rPr>
      <t xml:space="preserve"> </t>
    </r>
  </si>
  <si>
    <t>- обслуживание системы контроля доступа</t>
  </si>
  <si>
    <t>устоновка и обслуживание систем видеонаблюдения;</t>
  </si>
  <si>
    <t>- приобретение методических материалов и памяток для ОУ по профилактическим мерам антитеррористического характера, а также действиям при возникновении чрезвычайных ситуаций в ОУ;</t>
  </si>
  <si>
    <t>- изготовление и установка ограждений по периметру ОУ;</t>
  </si>
  <si>
    <t>- обслуживание тревожной кнопки</t>
  </si>
  <si>
    <t>- организация парковок автотранспорта за территорией ОУ с учетом противопожарной и антитеррористической безопасности;</t>
  </si>
  <si>
    <t>Мероприятие «Обеспечение санитарно – эпидемиологической безопасности в ОУ»</t>
  </si>
  <si>
    <t>- замена технологического оборудования в муниципальных образовательных учреждениях (приобретение морозильного оборудования, стиральных машин, пищеварочных котлов, мармитов, кухонных плит, посуды, моечных ванн и др);</t>
  </si>
  <si>
    <t>Ревизия, неотложный ремонт систем канализации, отопления, водоснабжения ( содержание водо- и теплосчетчиков);</t>
  </si>
  <si>
    <t>- Вырубка густых и старых засохших насаждений на территории ОУ;</t>
  </si>
  <si>
    <t>сэс</t>
  </si>
  <si>
    <t>тбо</t>
  </si>
  <si>
    <t>обучение</t>
  </si>
  <si>
    <t xml:space="preserve"> Приобретение медицинского оборудования (в том числе аптечек для оказания первой медицинской помощи),Витаминизация третьих блюд (С-витиминизация);</t>
  </si>
  <si>
    <t>Приобретение уборочного инвентаря (в том числе ведра, тазы, шабры, ветошь, моющие пылесосы и т.д.)</t>
  </si>
  <si>
    <t>Мероприятие «Профилактика травматизма»</t>
  </si>
  <si>
    <t>Выполнение обязательств в части материально-технического обеспечения деятельности муниципальных образовательных учреждений (мелкий бытовой ремонт, замена разеток, выключателей, кранов, смесителей и др.)</t>
  </si>
  <si>
    <t>- Обучение руководителей образовательных учреждений требованиям охраны труда по программе обучения руководителей, специалистов и других работников МОУ в объеме 40 часов.</t>
  </si>
  <si>
    <t>Создание санитарно-гигиенических условий (восстановление и оборудование туалетов в общеобразовательных учреждениях)</t>
  </si>
  <si>
    <t>Мероприятие «Профилактика детского дорожно-транспортного травматизма»</t>
  </si>
  <si>
    <t>- Содержание в надлежащем состоянии автобусы  для перевозки детей. Организация текущего  ремонта школьных автобусов</t>
  </si>
  <si>
    <t>- Повышение квалификации педагогических кадров по обеспечению безопасности жизнедеятельности</t>
  </si>
  <si>
    <r>
      <t xml:space="preserve">- </t>
    </r>
    <r>
      <rPr>
        <sz val="12"/>
        <color rgb="FF000000"/>
        <rFont val="Times New Roman"/>
        <family val="1"/>
        <charset val="204"/>
      </rPr>
      <t>Обновление средств наглядной агитации, специальных кабинетов по изучению Правил дорожного движения</t>
    </r>
  </si>
  <si>
    <t>- Обеспечение комплекса мер по профилактике травматизма и несчастных случаев (приобретение программного материала для ПК, и иного наглядного материала )</t>
  </si>
  <si>
    <t>1.1</t>
  </si>
  <si>
    <t>3.1</t>
  </si>
  <si>
    <t>9.3.3</t>
  </si>
  <si>
    <t>Мероприятие «Горячее питание учащихся общеобразовательных учреждений 1-4 классы 0702 02 2 02</t>
  </si>
  <si>
    <t>8.3.1</t>
  </si>
  <si>
    <t>8.4.2</t>
  </si>
  <si>
    <t>Наименование</t>
  </si>
  <si>
    <t>9</t>
  </si>
  <si>
    <t>9.1</t>
  </si>
  <si>
    <t>9.1.3</t>
  </si>
  <si>
    <t>9.1.2</t>
  </si>
  <si>
    <t>9.1.4</t>
  </si>
  <si>
    <t>9.1.5</t>
  </si>
  <si>
    <t>9.1.6</t>
  </si>
  <si>
    <t>9.1.7</t>
  </si>
  <si>
    <t>9.1.8</t>
  </si>
  <si>
    <t>9.1.9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</si>
  <si>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</si>
  <si>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</si>
  <si>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</si>
  <si>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</si>
  <si>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</si>
  <si>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</si>
  <si>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</si>
  <si>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</si>
  <si>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9.3</t>
  </si>
  <si>
    <t>9.3.2</t>
  </si>
  <si>
    <t>9.3.4</t>
  </si>
  <si>
    <t>9.3.5</t>
  </si>
  <si>
    <t>9.3.6</t>
  </si>
  <si>
    <t>9.3.7</t>
  </si>
  <si>
    <t>9.3.8</t>
  </si>
  <si>
    <t>9.4</t>
  </si>
  <si>
    <t>9.4.1</t>
  </si>
  <si>
    <t>9.4.3</t>
  </si>
  <si>
    <t>9.5</t>
  </si>
  <si>
    <t>9.5.1</t>
  </si>
  <si>
    <t>9.5.2</t>
  </si>
  <si>
    <t>9.5.3</t>
  </si>
  <si>
    <t>9.5.4</t>
  </si>
  <si>
    <t xml:space="preserve"> -обеспечение освещения территорий; ОУ, зданий ОУ;</t>
  </si>
  <si>
    <t>Мероприятие «Организация питания детей с ОВЗ»</t>
  </si>
  <si>
    <t xml:space="preserve">Мероприятие «Дополнительная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осваивающимими образовательные программы в муниципальных дошкольных образовательных организациях Забайкальского края» 0701, </t>
  </si>
  <si>
    <t>Мероприятие «Дополнительная мера социальной поддержки отдельной категории граждан Российской Федерации на обеспечение льготным питанием обучающихся в 5-11 классах в муниципальных осваивающимими образовательные программы в муниципальных образовательных организациях Забайкальского края» 0702</t>
  </si>
  <si>
    <t>муниципальный бюджет</t>
  </si>
  <si>
    <t>Мероприятие "Разработка проектно-сметной документации для капитального ремонта образовательных организаций"</t>
  </si>
  <si>
    <t>Мероприятие «Классное руководство»  0702 02 2 02</t>
  </si>
  <si>
    <t>Мероприятие «Обеспечение выплат районных коэффициентов и процентных надбавок за стаж работы к ежемесячному денежному вознаграждения" 0702 02 2 02</t>
  </si>
  <si>
    <t>2.2</t>
  </si>
  <si>
    <t>Приложение № 1</t>
  </si>
  <si>
    <t xml:space="preserve"> к муниципальной программе </t>
  </si>
  <si>
    <t xml:space="preserve">утвержденной постановлением администрации Могочинского муниципального округа </t>
  </si>
  <si>
    <t>4</t>
  </si>
  <si>
    <t>1</t>
  </si>
  <si>
    <t>1.2</t>
  </si>
  <si>
    <t>1.3</t>
  </si>
  <si>
    <t>1.4</t>
  </si>
  <si>
    <t>1.5</t>
  </si>
  <si>
    <t>1.6</t>
  </si>
  <si>
    <t>2</t>
  </si>
  <si>
    <t>3</t>
  </si>
  <si>
    <t>3.2</t>
  </si>
  <si>
    <t>3.3</t>
  </si>
  <si>
    <t>3.4</t>
  </si>
  <si>
    <t>3.5</t>
  </si>
  <si>
    <t>3.6</t>
  </si>
  <si>
    <t>3.7</t>
  </si>
  <si>
    <t xml:space="preserve">Мероприятие «Организация отдыха и оздоровления детей в каникулярное время:  оснащение пришкольных лагерей с дневным пребыванием детей, функционирующих  на базе образовательных учреждений в летний период» </t>
  </si>
  <si>
    <t>4.1</t>
  </si>
  <si>
    <t>4.2</t>
  </si>
  <si>
    <t>Мероприятие «Создание условий для развития системы воспитания и дополнительного образования детей» 0703 02 3 01</t>
  </si>
  <si>
    <t>4.3</t>
  </si>
  <si>
    <t>4.4</t>
  </si>
  <si>
    <t>4.5</t>
  </si>
  <si>
    <t xml:space="preserve">Мероприятие «Капитальный ремонт и строительство объектов инфраструктуры дополнительного образования»(изготовление ПСД, прохождение государственной экспертизы) </t>
  </si>
  <si>
    <t>5</t>
  </si>
  <si>
    <t>5.1</t>
  </si>
  <si>
    <t>5.2</t>
  </si>
  <si>
    <t>Мероприятие «Проведение Всероссийсских проверочных работ в образовательных учреждениях, реилизующих образовательные программы основного общего образования или среднего общего образования» 07 02, 02 4 01</t>
  </si>
  <si>
    <t>5.3</t>
  </si>
  <si>
    <t>Мероприятие «Проведение процедур независимой оценки качества муниципальных образовательных учреждений» 07 02, 02 4 01</t>
  </si>
  <si>
    <t>6</t>
  </si>
  <si>
    <t>6.1</t>
  </si>
  <si>
    <t>6.2</t>
  </si>
  <si>
    <t>7</t>
  </si>
  <si>
    <t>7.1</t>
  </si>
  <si>
    <t>7.2</t>
  </si>
  <si>
    <t>7.3</t>
  </si>
  <si>
    <t>8</t>
  </si>
  <si>
    <t>8.1</t>
  </si>
  <si>
    <t>8.2</t>
  </si>
  <si>
    <t>8.3</t>
  </si>
  <si>
    <t>8.4</t>
  </si>
  <si>
    <t>8.5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</si>
  <si>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</si>
  <si>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</si>
  <si>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</si>
  <si>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</si>
  <si>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</si>
  <si>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</si>
  <si>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</si>
  <si>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</si>
  <si>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</si>
  <si>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</si>
  <si>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Мероприятие "Обеспечение участия обучающихся, достигших высоких результатов в каком-то виде деятельности, в мероприятиях регионального, всероссийского уровня"</t>
  </si>
  <si>
    <t>Подрограмма "Развитие системы профилактики и комплексного сопровождения воспитанников и обучающихся", всего</t>
  </si>
  <si>
    <t>Мероприятие "Создание инфраструктуры психолого-педагогической, диагностической, консультационной помощи родителям и обучающимся"</t>
  </si>
  <si>
    <t>Мероприятие "Внедрение и распространение моделей успешной социализации детей"</t>
  </si>
  <si>
    <t>Проведение юнармейских мероприятий школьного и муниципального уровня ВВПОД "ЮНАРМИЯ"</t>
  </si>
  <si>
    <t>Мероприятие по оснащению и функционированию школьных театров</t>
  </si>
  <si>
    <t>Мероприятие по оснащению и функционированию школьных спортивных клубов</t>
  </si>
  <si>
    <t>Мероприятие по оснащению и функционированию школьных музеев</t>
  </si>
  <si>
    <t>Мероприятие по оснащению юнармейских отрядов</t>
  </si>
  <si>
    <t>Мероприятие: оснащение юнармейских отрядов</t>
  </si>
  <si>
    <t>Мероприятие " Организация бесплатным питанием в учебное время обучающихся в 5-11 классах из многодетных семей"</t>
  </si>
  <si>
    <t>Мероприятие " Организация отдыха и оздоровления детей в каникулярное время: оснащение пришкольных лагерей с дневным пребываем детей, функционирующих на базе образовательных учреждений в летний период" 0707, 02203</t>
  </si>
  <si>
    <t>2.12</t>
  </si>
  <si>
    <t>Плановые значения 2026</t>
  </si>
  <si>
    <t>Муниципальная программа «Развитие системы образования Могочинского муниципального округа" на 2026 - 2030 годы», всего: Программа 02</t>
  </si>
  <si>
    <r>
      <t xml:space="preserve">Подпрограмма «Развитие системы дошкольного образования на 2026 – 2030 годы», </t>
    </r>
    <r>
      <rPr>
        <sz val="12"/>
        <color rgb="FF000000"/>
        <rFont val="Times New Roman"/>
        <family val="1"/>
        <charset val="204"/>
      </rPr>
      <t xml:space="preserve">всего 0701,02 1 </t>
    </r>
  </si>
  <si>
    <t xml:space="preserve">Подпрограмма 02 2 «Развитие общего образования на 2026-2030 годы», всего </t>
  </si>
  <si>
    <t>Мероприятие «Обеспечение бесплатным питанием детей из малоимущих семей, обучающихся в муниципальных общеобразовательных учреждениях» 0702, 02 2 04</t>
  </si>
  <si>
    <t>Мероприятие "Разработка проектно-сметной документации образовательных организаций"</t>
  </si>
  <si>
    <t>2.13</t>
  </si>
  <si>
    <t>2.14</t>
  </si>
  <si>
    <t>2.15</t>
  </si>
  <si>
    <t>2.16</t>
  </si>
  <si>
    <t>Подпрограмма «Развитие систем воспитания и дополнительного образования детей на 2026-2030 годы», всего:</t>
  </si>
  <si>
    <t>Мероприятие «Внедрение системы персонифицированного финансирования дополнительного образования детей»:</t>
  </si>
  <si>
    <t>Мероприятие «Организация и проведение мероприятий патриотической направленности, мероприятий, приуроченных к государственным и национальным праздникам РФ, к памятным датам и событиям российской истории и культуры, местным и региональным памятным датам и событиям, в том числе юнармейских мероприятий» 0709 023 05</t>
  </si>
  <si>
    <t>Мероприятие «Создание условий для развития системы воспитания детей в Могочинском муниципальном округе» 0709 023 05</t>
  </si>
  <si>
    <t>3.8</t>
  </si>
  <si>
    <t>3.8.1</t>
  </si>
  <si>
    <t>Подпрограмма «Развитие системы оценки качества образования и информационной прозрачности системы образования на 2026-2030 годы», всего 024</t>
  </si>
  <si>
    <t xml:space="preserve">Подпрограмма «Развитие инновационных процессов системы образования Могочинского муниципального округа” на 2026-2030 , всего: 02 5 </t>
  </si>
  <si>
    <t>Мероприятие "Создание специализированных профильных классов"</t>
  </si>
  <si>
    <t>Мероприятие "Организация и проведение мероприятий, направленных на формирование у несовершеннолетних культуры безопасного поведения в повседневной жизни,  в условиях различного рода чрезвычайных ситуаций, а также на профилактику правонарушений среди детей и подростков"</t>
  </si>
  <si>
    <t>Подпрограмма «Развитие и поддержка одаренных и талантливых детей Могочинского муниципального округа" на 2026-2030, всего: 02 6 01</t>
  </si>
  <si>
    <t>Мероприятие «Организация и проведение олимпиад, конкурсов, мероприятий, направленных на выявление и развитие у обучающихся интеллектуальных способностей, интереса к научной (научно-­исследовательской) деятельности, творческой деятельности» , 02 6 01</t>
  </si>
  <si>
    <t>Подпрограмма «Развитие кадрового потенциала системы образования Могочинского муниципального округа на 2026-2030 годы», всего:02 7 01</t>
  </si>
  <si>
    <t>Мероприятие "Поощрение педагогов-стажистов образовательных учреждений Могочинского муниципального округа"</t>
  </si>
  <si>
    <t>7.4</t>
  </si>
  <si>
    <t>Мероприятие «Обеспечение пожарной безопасности муниципальных образовательных учреждений"</t>
  </si>
  <si>
    <t>Мероприятие «Обеспечение антитеррористической безопасности муниципальных учреждений образования"</t>
  </si>
  <si>
    <t>Мероприятие по оснащению предметных кабинетов для реализации образовательных программ по учебному предмету "Труд (Технология)"</t>
  </si>
  <si>
    <t>Мероприятие по оснащению предметных кабинетов для реализации образовательных программ по учебному предмету "Основы безопасности и защиты Родины (ОБЗР)"</t>
  </si>
  <si>
    <t>2.17</t>
  </si>
  <si>
    <t>2.18</t>
  </si>
  <si>
    <t>Мероприятие "В рамках федерального проекта "Цифровые платформы в отраслях социальной сферы" (монтаж локальных сетей, Wi-Fi и видеонаблюдения)</t>
  </si>
  <si>
    <t>Основные мероприятия и объемы исполнения (финансирования) муниципальной программы за 2026 год</t>
  </si>
  <si>
    <t>«Развитие системы образования Могочинского муниципального округа на 2026 - 2030 годы»</t>
  </si>
  <si>
    <t>Мероприятие "Обеспечение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организациях" 0702</t>
  </si>
  <si>
    <t>Мероприятие "Обеспечение деятельности советников директора по виспитанию и взаимодействию с детскими общественными объединениями в общеобразовательных организациях (вознаграждение)" 0702</t>
  </si>
  <si>
    <t xml:space="preserve">«Развитие системы образования Могочинского муниципального округа на 2026-2030 годы», </t>
  </si>
  <si>
    <t xml:space="preserve"> № 1626 от 23 декабря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</si>
</sst>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5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" fontId="18" fillId="0" borderId="3">
      <alignment horizontal="right" vertical="top" shrinkToFit="1"/>
    </xf>
    <xf numFmtId="4" fontId="18" fillId="0" borderId="4">
      <alignment horizontal="right" vertical="top" shrinkToFit="1"/>
    </xf>
  </cellStyleXfs>
  <cellXfs count="207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49" fontId="3" fillId="0" borderId="1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4" fontId="0" fillId="0" borderId="0" xfId="0" applyNumberFormat="1" applyFill="1" applyAlignment="1">
      <alignment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164" fontId="0" fillId="0" borderId="0" xfId="0" applyNumberFormat="1" applyFill="1" applyAlignment="1">
      <alignment wrapText="1"/>
    </xf>
    <xf numFmtId="4" fontId="9" fillId="0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2" fontId="0" fillId="0" borderId="0" xfId="0" applyNumberFormat="1" applyFont="1" applyFill="1"/>
    <xf numFmtId="49" fontId="0" fillId="0" borderId="0" xfId="0" applyNumberFormat="1" applyFill="1"/>
    <xf numFmtId="4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/>
    <xf numFmtId="2" fontId="16" fillId="0" borderId="0" xfId="0" applyNumberFormat="1" applyFont="1" applyFill="1" applyBorder="1" applyAlignment="1">
      <alignment horizontal="right" vertical="top" wrapText="1"/>
    </xf>
    <xf numFmtId="2" fontId="0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justify" vertical="top" wrapText="1"/>
    </xf>
    <xf numFmtId="0" fontId="19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6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justify" wrapText="1"/>
    </xf>
    <xf numFmtId="0" fontId="6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5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vertical="top" wrapText="1"/>
    </xf>
    <xf numFmtId="0" fontId="21" fillId="2" borderId="1" xfId="0" applyFont="1" applyFill="1" applyBorder="1" applyAlignment="1"/>
    <xf numFmtId="49" fontId="4" fillId="2" borderId="1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Fill="1" applyBorder="1"/>
    <xf numFmtId="49" fontId="3" fillId="0" borderId="1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vertical="top" wrapText="1"/>
    </xf>
    <xf numFmtId="49" fontId="20" fillId="0" borderId="0" xfId="0" applyNumberFormat="1" applyFont="1" applyFill="1" applyAlignment="1">
      <alignment horizontal="center" vertical="top" wrapText="1"/>
    </xf>
    <xf numFmtId="0" fontId="5" fillId="2" borderId="0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</cellXfs>
  <cellStyles count="3">
    <cellStyle name="ex62" xfId="1"/>
    <cellStyle name="ex63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3"/>
  <sheetViews>
    <sheetView tabSelected="1" workbookViewId="0">
      <selection activeCell="I6" sqref="I6"/>
    </sheetView>
  </sheetViews>
  <sheetFormatPr defaultRowHeight="15" x14ac:dyDescent="0.25"/>
  <cols>
    <col min="1" max="1" width="9.140625" style="8"/>
    <col min="2" max="2" width="9.140625" style="31"/>
    <col min="3" max="3" width="36.7109375" style="8" customWidth="1"/>
    <col min="4" max="4" width="9.5703125" style="8" customWidth="1"/>
    <col min="5" max="5" width="11.42578125" style="8" customWidth="1"/>
    <col min="6" max="6" width="10.85546875" style="8" customWidth="1"/>
    <col min="7" max="7" width="12.28515625" style="8" customWidth="1"/>
    <col min="8" max="10" width="12.7109375" style="8" customWidth="1"/>
    <col min="11" max="11" width="25.140625" style="8" customWidth="1"/>
    <col min="12" max="12" width="10.5703125" style="8" customWidth="1"/>
    <col min="13" max="14" width="9.140625" style="8"/>
    <col min="15" max="15" width="10.42578125" style="8" bestFit="1" customWidth="1"/>
    <col min="16" max="16384" width="9.140625" style="8"/>
  </cols>
  <sheetData>
    <row r="1" spans="2:11" x14ac:dyDescent="0.25">
      <c r="B1" s="7"/>
      <c r="D1" s="48"/>
      <c r="E1" s="48"/>
      <c r="F1" s="48"/>
      <c r="G1" s="48"/>
    </row>
    <row r="2" spans="2:11" x14ac:dyDescent="0.25">
      <c r="B2" s="7"/>
      <c r="D2" s="48"/>
      <c r="E2" s="48"/>
      <c r="F2" s="48"/>
      <c r="G2" s="48"/>
      <c r="J2" s="125" t="s">
        <v>117</v>
      </c>
    </row>
    <row r="3" spans="2:11" x14ac:dyDescent="0.25">
      <c r="B3" s="7"/>
      <c r="D3" s="48"/>
      <c r="E3" s="48"/>
      <c r="F3" s="48"/>
      <c r="G3" s="48"/>
      <c r="J3" s="125" t="s">
        <v>118</v>
      </c>
    </row>
    <row r="4" spans="2:11" x14ac:dyDescent="0.25">
      <c r="B4" s="7"/>
      <c r="D4" s="48"/>
      <c r="E4" s="48"/>
      <c r="F4" s="48"/>
      <c r="G4" s="48"/>
      <c r="J4" s="125" t="s">
        <v>221</v>
      </c>
    </row>
    <row r="5" spans="2:11" x14ac:dyDescent="0.25">
      <c r="B5" s="7"/>
      <c r="D5" s="48"/>
      <c r="E5" s="48"/>
      <c r="F5" s="48"/>
      <c r="J5" s="125" t="s">
        <v>119</v>
      </c>
    </row>
    <row r="6" spans="2:11" x14ac:dyDescent="0.25">
      <c r="B6" s="7"/>
      <c r="D6" s="48"/>
      <c r="E6" s="48"/>
      <c r="F6" s="48"/>
      <c r="G6" s="48"/>
      <c r="J6" s="126" t="s">
        <v>222</v>
      </c>
    </row>
    <row r="7" spans="2:11" x14ac:dyDescent="0.25">
      <c r="B7" s="7"/>
      <c r="D7" s="48"/>
      <c r="E7" s="48"/>
      <c r="F7" s="48"/>
      <c r="G7" s="48"/>
    </row>
    <row r="8" spans="2:11" x14ac:dyDescent="0.25">
      <c r="B8" s="7"/>
      <c r="D8" s="48"/>
      <c r="E8" s="48"/>
      <c r="F8" s="48"/>
      <c r="G8" s="48"/>
    </row>
    <row r="9" spans="2:11" x14ac:dyDescent="0.25">
      <c r="B9" s="7"/>
      <c r="D9" s="48"/>
      <c r="E9" s="48"/>
      <c r="F9" s="48"/>
      <c r="G9" s="48"/>
    </row>
    <row r="10" spans="2:11" ht="18.75" x14ac:dyDescent="0.25">
      <c r="B10" s="198" t="s">
        <v>217</v>
      </c>
      <c r="C10" s="198"/>
      <c r="D10" s="198"/>
      <c r="E10" s="198"/>
      <c r="F10" s="198"/>
      <c r="G10" s="198"/>
      <c r="H10" s="198"/>
      <c r="I10" s="198"/>
      <c r="J10" s="198"/>
    </row>
    <row r="11" spans="2:11" x14ac:dyDescent="0.25">
      <c r="B11" s="199" t="s">
        <v>218</v>
      </c>
      <c r="C11" s="199"/>
      <c r="D11" s="199"/>
      <c r="E11" s="199"/>
      <c r="F11" s="199"/>
      <c r="G11" s="199"/>
      <c r="H11" s="199"/>
      <c r="I11" s="199"/>
      <c r="J11" s="199"/>
    </row>
    <row r="13" spans="2:11" x14ac:dyDescent="0.25">
      <c r="B13" s="9" t="s">
        <v>0</v>
      </c>
      <c r="C13" s="201" t="s">
        <v>74</v>
      </c>
      <c r="D13" s="202" t="s">
        <v>1</v>
      </c>
      <c r="E13" s="205" t="s">
        <v>185</v>
      </c>
      <c r="F13" s="205">
        <v>2027</v>
      </c>
      <c r="G13" s="205">
        <v>2028</v>
      </c>
      <c r="H13" s="203">
        <v>2029</v>
      </c>
      <c r="I13" s="204">
        <v>2030</v>
      </c>
      <c r="J13" s="203" t="s">
        <v>2</v>
      </c>
      <c r="K13" s="10"/>
    </row>
    <row r="14" spans="2:11" ht="20.25" customHeight="1" x14ac:dyDescent="0.25">
      <c r="B14" s="9" t="s">
        <v>3</v>
      </c>
      <c r="C14" s="201"/>
      <c r="D14" s="202"/>
      <c r="E14" s="206"/>
      <c r="F14" s="206"/>
      <c r="G14" s="206"/>
      <c r="H14" s="203"/>
      <c r="I14" s="204"/>
      <c r="J14" s="203"/>
      <c r="K14" s="10"/>
    </row>
    <row r="15" spans="2:11" ht="78.75" x14ac:dyDescent="0.25">
      <c r="B15" s="22"/>
      <c r="C15" s="11" t="s">
        <v>186</v>
      </c>
      <c r="D15" s="97" t="s">
        <v>4</v>
      </c>
      <c r="E15" s="74">
        <f>SUM(E17:E20)</f>
        <v>1130558.7000000002</v>
      </c>
      <c r="F15" s="74">
        <f t="shared" ref="F15" si="0">SUM(F17:F20)</f>
        <v>1061397.8000000003</v>
      </c>
      <c r="G15" s="74">
        <f>SUM(G17:G20)</f>
        <v>1046754.7</v>
      </c>
      <c r="H15" s="12">
        <f>SUM(H17:H20)</f>
        <v>1046754.7</v>
      </c>
      <c r="I15" s="164">
        <f t="shared" ref="I15" si="1">SUM(I17:I20)</f>
        <v>1046754.7</v>
      </c>
      <c r="J15" s="12">
        <f>SUM(E15:I15)</f>
        <v>5332220.6000000006</v>
      </c>
      <c r="K15" s="10"/>
    </row>
    <row r="16" spans="2:11" ht="15.75" x14ac:dyDescent="0.25">
      <c r="B16" s="9"/>
      <c r="C16" s="13" t="s">
        <v>5</v>
      </c>
      <c r="D16" s="98"/>
      <c r="E16" s="110"/>
      <c r="F16" s="110"/>
      <c r="G16" s="75"/>
      <c r="H16" s="72"/>
      <c r="I16" s="165"/>
      <c r="J16" s="12"/>
      <c r="K16" s="14"/>
    </row>
    <row r="17" spans="2:11" ht="15.75" x14ac:dyDescent="0.25">
      <c r="B17" s="9"/>
      <c r="C17" s="13" t="s">
        <v>6</v>
      </c>
      <c r="D17" s="99" t="s">
        <v>4</v>
      </c>
      <c r="E17" s="15">
        <f t="shared" ref="E17:I20" si="2">E24+E59+E160+E211+E242+E335+E263+E279+E305</f>
        <v>62930.5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2">
        <f>SUM(E17:I17)</f>
        <v>62930.5</v>
      </c>
      <c r="K17" s="10"/>
    </row>
    <row r="18" spans="2:11" ht="15.75" x14ac:dyDescent="0.25">
      <c r="B18" s="9"/>
      <c r="C18" s="5" t="s">
        <v>7</v>
      </c>
      <c r="D18" s="99" t="s">
        <v>4</v>
      </c>
      <c r="E18" s="15">
        <f t="shared" si="2"/>
        <v>471620.80000000005</v>
      </c>
      <c r="F18" s="15">
        <f t="shared" si="2"/>
        <v>441279.20000000007</v>
      </c>
      <c r="G18" s="15">
        <f t="shared" si="2"/>
        <v>425735.30000000005</v>
      </c>
      <c r="H18" s="15">
        <f t="shared" si="2"/>
        <v>425735.30000000005</v>
      </c>
      <c r="I18" s="15">
        <f t="shared" si="2"/>
        <v>425735.30000000005</v>
      </c>
      <c r="J18" s="12">
        <f>SUM(E18:I18)</f>
        <v>2190105.9000000004</v>
      </c>
      <c r="K18" s="10"/>
    </row>
    <row r="19" spans="2:11" ht="15.75" x14ac:dyDescent="0.25">
      <c r="B19" s="9"/>
      <c r="C19" s="5" t="s">
        <v>14</v>
      </c>
      <c r="D19" s="99" t="s">
        <v>4</v>
      </c>
      <c r="E19" s="15">
        <f t="shared" si="2"/>
        <v>566807.4</v>
      </c>
      <c r="F19" s="15">
        <f t="shared" si="2"/>
        <v>590118.60000000009</v>
      </c>
      <c r="G19" s="15">
        <f t="shared" si="2"/>
        <v>591019.39999999991</v>
      </c>
      <c r="H19" s="15">
        <f t="shared" si="2"/>
        <v>591019.39999999991</v>
      </c>
      <c r="I19" s="15">
        <f t="shared" si="2"/>
        <v>591019.39999999991</v>
      </c>
      <c r="J19" s="12">
        <f>SUM(E19:I19)</f>
        <v>2929984.1999999997</v>
      </c>
      <c r="K19" s="10"/>
    </row>
    <row r="20" spans="2:11" ht="15.75" x14ac:dyDescent="0.25">
      <c r="B20" s="9"/>
      <c r="C20" s="5" t="s">
        <v>9</v>
      </c>
      <c r="D20" s="99" t="s">
        <v>4</v>
      </c>
      <c r="E20" s="15">
        <f t="shared" si="2"/>
        <v>29200</v>
      </c>
      <c r="F20" s="15">
        <f t="shared" si="2"/>
        <v>30000</v>
      </c>
      <c r="G20" s="15">
        <f t="shared" si="2"/>
        <v>30000</v>
      </c>
      <c r="H20" s="15">
        <f t="shared" si="2"/>
        <v>30000</v>
      </c>
      <c r="I20" s="15">
        <f t="shared" si="2"/>
        <v>30000</v>
      </c>
      <c r="J20" s="12">
        <f>SUM(E20:I20)</f>
        <v>149200</v>
      </c>
      <c r="K20" s="10"/>
    </row>
    <row r="21" spans="2:11" ht="15.75" x14ac:dyDescent="0.25">
      <c r="B21" s="9"/>
      <c r="C21" s="11" t="s">
        <v>10</v>
      </c>
      <c r="D21" s="99"/>
      <c r="E21" s="111"/>
      <c r="F21" s="111"/>
      <c r="G21" s="76"/>
      <c r="H21" s="16"/>
      <c r="I21" s="166"/>
      <c r="J21" s="12"/>
      <c r="K21" s="10"/>
    </row>
    <row r="22" spans="2:11" ht="54.75" customHeight="1" x14ac:dyDescent="0.25">
      <c r="B22" s="1" t="s">
        <v>121</v>
      </c>
      <c r="C22" s="11" t="s">
        <v>187</v>
      </c>
      <c r="D22" s="100" t="s">
        <v>4</v>
      </c>
      <c r="E22" s="77">
        <f>SUM(E24:E27)</f>
        <v>304206.2</v>
      </c>
      <c r="F22" s="77">
        <f t="shared" ref="F22" si="3">SUM(F24:F27)</f>
        <v>306771.09999999998</v>
      </c>
      <c r="G22" s="77">
        <f>SUM(G24:G27)</f>
        <v>307578.90000000002</v>
      </c>
      <c r="H22" s="6">
        <f>SUM(H24:H27)</f>
        <v>307578.90000000002</v>
      </c>
      <c r="I22" s="63">
        <f t="shared" ref="I22" si="4">SUM(I24:I27)</f>
        <v>307578.90000000002</v>
      </c>
      <c r="J22" s="12">
        <f>SUM(E22:I22)</f>
        <v>1533714</v>
      </c>
      <c r="K22" s="10"/>
    </row>
    <row r="23" spans="2:11" ht="15.75" x14ac:dyDescent="0.25">
      <c r="B23" s="9"/>
      <c r="C23" s="5" t="s">
        <v>11</v>
      </c>
      <c r="D23" s="101"/>
      <c r="E23" s="112"/>
      <c r="F23" s="112"/>
      <c r="G23" s="78"/>
      <c r="H23" s="4"/>
      <c r="I23" s="53"/>
      <c r="J23" s="4"/>
      <c r="K23" s="10"/>
    </row>
    <row r="24" spans="2:11" ht="15.75" x14ac:dyDescent="0.25">
      <c r="B24" s="9"/>
      <c r="C24" s="5" t="s">
        <v>12</v>
      </c>
      <c r="D24" s="99" t="s">
        <v>4</v>
      </c>
      <c r="E24" s="112">
        <v>0</v>
      </c>
      <c r="F24" s="112">
        <v>0</v>
      </c>
      <c r="G24" s="79">
        <f t="shared" ref="G24" si="5">G29+G34+G39+G44+G49</f>
        <v>0</v>
      </c>
      <c r="H24" s="44">
        <f>H29+H34+H39+H44+H49</f>
        <v>0</v>
      </c>
      <c r="I24" s="54">
        <f t="shared" ref="I24" si="6">I29+I34+I39+I44+I49</f>
        <v>0</v>
      </c>
      <c r="J24" s="12">
        <f>SUM(E24:I24)</f>
        <v>0</v>
      </c>
      <c r="K24" s="10"/>
    </row>
    <row r="25" spans="2:11" ht="15.75" x14ac:dyDescent="0.25">
      <c r="B25" s="9"/>
      <c r="C25" s="5" t="s">
        <v>13</v>
      </c>
      <c r="D25" s="99" t="s">
        <v>4</v>
      </c>
      <c r="E25" s="44">
        <f>E30+E35+E40+E45+E50+E55</f>
        <v>143998.1</v>
      </c>
      <c r="F25" s="44">
        <f t="shared" ref="F25:I25" si="7">F30+F35+F40+F45+F50+F55</f>
        <v>135645.20000000001</v>
      </c>
      <c r="G25" s="44">
        <f t="shared" si="7"/>
        <v>131002.3</v>
      </c>
      <c r="H25" s="44">
        <f t="shared" si="7"/>
        <v>131002.3</v>
      </c>
      <c r="I25" s="44">
        <f t="shared" si="7"/>
        <v>131002.3</v>
      </c>
      <c r="J25" s="12">
        <f>SUM(E25:I25)</f>
        <v>672650.20000000007</v>
      </c>
      <c r="K25" s="10"/>
    </row>
    <row r="26" spans="2:11" ht="15.75" x14ac:dyDescent="0.25">
      <c r="B26" s="9"/>
      <c r="C26" s="64" t="s">
        <v>14</v>
      </c>
      <c r="D26" s="99" t="s">
        <v>4</v>
      </c>
      <c r="E26" s="44">
        <f>E31+E36+E41+E46+E51+E56</f>
        <v>150208.1</v>
      </c>
      <c r="F26" s="44">
        <f>F31+F36+F41+F46+F51+F56</f>
        <v>161125.9</v>
      </c>
      <c r="G26" s="44">
        <f t="shared" ref="G26:I26" si="8">G31+G36+G41+G46+G51+G56</f>
        <v>166576.6</v>
      </c>
      <c r="H26" s="44">
        <f t="shared" si="8"/>
        <v>166576.6</v>
      </c>
      <c r="I26" s="54">
        <f t="shared" si="8"/>
        <v>166576.6</v>
      </c>
      <c r="J26" s="12">
        <f>SUM(E26:I26)</f>
        <v>811063.79999999993</v>
      </c>
      <c r="K26" s="10"/>
    </row>
    <row r="27" spans="2:11" ht="15.75" x14ac:dyDescent="0.25">
      <c r="B27" s="9"/>
      <c r="C27" s="64" t="s">
        <v>15</v>
      </c>
      <c r="D27" s="99" t="s">
        <v>4</v>
      </c>
      <c r="E27" s="44">
        <f>E32+E37+E42+E47+E52+E57</f>
        <v>10000</v>
      </c>
      <c r="F27" s="44">
        <f t="shared" ref="F27:G27" si="9">F32+F37+F42+F47+F52+F57</f>
        <v>10000</v>
      </c>
      <c r="G27" s="44">
        <f t="shared" si="9"/>
        <v>10000</v>
      </c>
      <c r="H27" s="44">
        <f>H32+H37+H42+H47+H52+H57</f>
        <v>10000</v>
      </c>
      <c r="I27" s="54">
        <f t="shared" ref="I27" si="10">I32+I37+I42+I47+I52</f>
        <v>10000</v>
      </c>
      <c r="J27" s="12">
        <f>SUM(E27:I27)</f>
        <v>50000</v>
      </c>
      <c r="K27" s="10"/>
    </row>
    <row r="28" spans="2:11" ht="63" x14ac:dyDescent="0.25">
      <c r="B28" s="9" t="s">
        <v>68</v>
      </c>
      <c r="C28" s="70" t="s">
        <v>113</v>
      </c>
      <c r="D28" s="102" t="s">
        <v>4</v>
      </c>
      <c r="E28" s="80">
        <f>E29+E30+E31+E32</f>
        <v>1000</v>
      </c>
      <c r="F28" s="80">
        <f t="shared" ref="F28:I28" si="11">F29+F30+F31+F32</f>
        <v>0</v>
      </c>
      <c r="G28" s="80">
        <f t="shared" si="11"/>
        <v>0</v>
      </c>
      <c r="H28" s="80">
        <f t="shared" si="11"/>
        <v>0</v>
      </c>
      <c r="I28" s="80">
        <f t="shared" si="11"/>
        <v>0</v>
      </c>
      <c r="J28" s="12">
        <f t="shared" ref="J28:J91" si="12">SUM(E28:I28)</f>
        <v>1000</v>
      </c>
      <c r="K28" s="10"/>
    </row>
    <row r="29" spans="2:11" ht="15.75" x14ac:dyDescent="0.25">
      <c r="B29" s="9"/>
      <c r="C29" s="64" t="s">
        <v>12</v>
      </c>
      <c r="D29" s="99" t="s">
        <v>4</v>
      </c>
      <c r="E29" s="112"/>
      <c r="F29" s="112">
        <f>E29*1.1%</f>
        <v>0</v>
      </c>
      <c r="G29" s="112">
        <f t="shared" ref="G29:I29" si="13">F29*1.1%</f>
        <v>0</v>
      </c>
      <c r="H29" s="112">
        <f t="shared" si="13"/>
        <v>0</v>
      </c>
      <c r="I29" s="112">
        <f t="shared" si="13"/>
        <v>0</v>
      </c>
      <c r="J29" s="12">
        <f t="shared" si="12"/>
        <v>0</v>
      </c>
      <c r="K29" s="10"/>
    </row>
    <row r="30" spans="2:11" ht="15.75" x14ac:dyDescent="0.25">
      <c r="B30" s="9"/>
      <c r="C30" s="64" t="s">
        <v>13</v>
      </c>
      <c r="D30" s="99" t="s">
        <v>4</v>
      </c>
      <c r="E30" s="112"/>
      <c r="F30" s="112">
        <f>E30*1.1%</f>
        <v>0</v>
      </c>
      <c r="G30" s="112">
        <f t="shared" ref="G30:I30" si="14">F30*1.1%</f>
        <v>0</v>
      </c>
      <c r="H30" s="112">
        <f t="shared" si="14"/>
        <v>0</v>
      </c>
      <c r="I30" s="112">
        <f t="shared" si="14"/>
        <v>0</v>
      </c>
      <c r="J30" s="12">
        <f t="shared" si="12"/>
        <v>0</v>
      </c>
      <c r="K30" s="10"/>
    </row>
    <row r="31" spans="2:11" ht="15.75" x14ac:dyDescent="0.25">
      <c r="B31" s="9"/>
      <c r="C31" s="64" t="s">
        <v>14</v>
      </c>
      <c r="D31" s="99" t="s">
        <v>4</v>
      </c>
      <c r="E31" s="190">
        <v>1000</v>
      </c>
      <c r="F31" s="112"/>
      <c r="G31" s="112"/>
      <c r="H31" s="112"/>
      <c r="I31" s="112"/>
      <c r="J31" s="12">
        <f t="shared" si="12"/>
        <v>1000</v>
      </c>
      <c r="K31" s="10"/>
    </row>
    <row r="32" spans="2:11" ht="15.75" x14ac:dyDescent="0.25">
      <c r="B32" s="9"/>
      <c r="C32" s="64" t="s">
        <v>15</v>
      </c>
      <c r="D32" s="99" t="s">
        <v>4</v>
      </c>
      <c r="E32" s="112"/>
      <c r="F32" s="112">
        <f t="shared" ref="F32:I32" si="15">E32*1.1%</f>
        <v>0</v>
      </c>
      <c r="G32" s="112">
        <f t="shared" si="15"/>
        <v>0</v>
      </c>
      <c r="H32" s="112">
        <f t="shared" si="15"/>
        <v>0</v>
      </c>
      <c r="I32" s="112">
        <f t="shared" si="15"/>
        <v>0</v>
      </c>
      <c r="J32" s="12">
        <f t="shared" si="12"/>
        <v>0</v>
      </c>
      <c r="K32" s="10"/>
    </row>
    <row r="33" spans="2:11" ht="94.5" x14ac:dyDescent="0.25">
      <c r="B33" s="9" t="s">
        <v>122</v>
      </c>
      <c r="C33" s="64" t="s">
        <v>16</v>
      </c>
      <c r="D33" s="102" t="s">
        <v>4</v>
      </c>
      <c r="E33" s="80">
        <f>E34+E35+E36+E37</f>
        <v>300</v>
      </c>
      <c r="F33" s="80">
        <f t="shared" ref="F33:I33" si="16">F34+F35+F36+F37</f>
        <v>200</v>
      </c>
      <c r="G33" s="80">
        <f t="shared" si="16"/>
        <v>200</v>
      </c>
      <c r="H33" s="80">
        <f t="shared" si="16"/>
        <v>200</v>
      </c>
      <c r="I33" s="80">
        <f t="shared" si="16"/>
        <v>200</v>
      </c>
      <c r="J33" s="12">
        <f t="shared" si="12"/>
        <v>1100</v>
      </c>
      <c r="K33" s="10"/>
    </row>
    <row r="34" spans="2:11" ht="15.75" x14ac:dyDescent="0.25">
      <c r="B34" s="9"/>
      <c r="C34" s="64" t="s">
        <v>12</v>
      </c>
      <c r="D34" s="99" t="s">
        <v>4</v>
      </c>
      <c r="E34" s="114"/>
      <c r="F34" s="189">
        <f>E34*1.1%</f>
        <v>0</v>
      </c>
      <c r="G34" s="189">
        <f t="shared" ref="G34:I34" si="17">F34*1.1%</f>
        <v>0</v>
      </c>
      <c r="H34" s="189">
        <f t="shared" si="17"/>
        <v>0</v>
      </c>
      <c r="I34" s="189">
        <f t="shared" si="17"/>
        <v>0</v>
      </c>
      <c r="J34" s="12">
        <f t="shared" si="12"/>
        <v>0</v>
      </c>
      <c r="K34" s="10"/>
    </row>
    <row r="35" spans="2:11" ht="15.75" x14ac:dyDescent="0.25">
      <c r="B35" s="9"/>
      <c r="C35" s="64" t="s">
        <v>13</v>
      </c>
      <c r="D35" s="99" t="s">
        <v>4</v>
      </c>
      <c r="E35" s="114"/>
      <c r="F35" s="189">
        <f t="shared" ref="F35:I37" si="18">E35*1.1%</f>
        <v>0</v>
      </c>
      <c r="G35" s="189">
        <f t="shared" si="18"/>
        <v>0</v>
      </c>
      <c r="H35" s="189">
        <f t="shared" si="18"/>
        <v>0</v>
      </c>
      <c r="I35" s="189">
        <f t="shared" si="18"/>
        <v>0</v>
      </c>
      <c r="J35" s="12">
        <f t="shared" si="12"/>
        <v>0</v>
      </c>
      <c r="K35" s="10"/>
    </row>
    <row r="36" spans="2:11" ht="17.25" customHeight="1" x14ac:dyDescent="0.25">
      <c r="B36" s="9"/>
      <c r="C36" s="64" t="s">
        <v>14</v>
      </c>
      <c r="D36" s="99" t="s">
        <v>4</v>
      </c>
      <c r="E36" s="110">
        <v>300</v>
      </c>
      <c r="F36" s="127">
        <v>200</v>
      </c>
      <c r="G36" s="127">
        <v>200</v>
      </c>
      <c r="H36" s="127">
        <v>200</v>
      </c>
      <c r="I36" s="127">
        <v>200</v>
      </c>
      <c r="J36" s="12">
        <f t="shared" si="12"/>
        <v>1100</v>
      </c>
      <c r="K36" s="10"/>
    </row>
    <row r="37" spans="2:11" ht="15.75" x14ac:dyDescent="0.25">
      <c r="B37" s="9"/>
      <c r="C37" s="64" t="s">
        <v>15</v>
      </c>
      <c r="D37" s="99" t="s">
        <v>4</v>
      </c>
      <c r="E37" s="112"/>
      <c r="F37" s="189">
        <f t="shared" si="18"/>
        <v>0</v>
      </c>
      <c r="G37" s="189">
        <f t="shared" si="18"/>
        <v>0</v>
      </c>
      <c r="H37" s="189">
        <f t="shared" si="18"/>
        <v>0</v>
      </c>
      <c r="I37" s="189">
        <f t="shared" si="18"/>
        <v>0</v>
      </c>
      <c r="J37" s="12">
        <f t="shared" si="12"/>
        <v>0</v>
      </c>
      <c r="K37" s="10"/>
    </row>
    <row r="38" spans="2:11" ht="63" x14ac:dyDescent="0.25">
      <c r="B38" s="9" t="s">
        <v>123</v>
      </c>
      <c r="C38" s="64" t="s">
        <v>17</v>
      </c>
      <c r="D38" s="99" t="s">
        <v>18</v>
      </c>
      <c r="E38" s="82">
        <f>SUM(E39:E42)</f>
        <v>277732.09999999998</v>
      </c>
      <c r="F38" s="82">
        <f t="shared" ref="F38" si="19">SUM(F39:F42)</f>
        <v>301681</v>
      </c>
      <c r="G38" s="82">
        <f>SUM(G39:G42)</f>
        <v>302451.59999999998</v>
      </c>
      <c r="H38" s="57">
        <f>SUM(H39:H42)</f>
        <v>302451.59999999998</v>
      </c>
      <c r="I38" s="57">
        <f t="shared" ref="I38" si="20">SUM(I39:I42)</f>
        <v>302451.59999999998</v>
      </c>
      <c r="J38" s="12">
        <f t="shared" si="12"/>
        <v>1486767.9</v>
      </c>
      <c r="K38" s="10"/>
    </row>
    <row r="39" spans="2:11" ht="15.75" x14ac:dyDescent="0.25">
      <c r="B39" s="9"/>
      <c r="C39" s="64" t="s">
        <v>12</v>
      </c>
      <c r="D39" s="99" t="s">
        <v>18</v>
      </c>
      <c r="E39" s="112"/>
      <c r="F39" s="112">
        <f t="shared" ref="F39:I39" si="21">E39*1.1%</f>
        <v>0</v>
      </c>
      <c r="G39" s="112">
        <f t="shared" si="21"/>
        <v>0</v>
      </c>
      <c r="H39" s="112">
        <f t="shared" si="21"/>
        <v>0</v>
      </c>
      <c r="I39" s="112">
        <f t="shared" si="21"/>
        <v>0</v>
      </c>
      <c r="J39" s="12">
        <f t="shared" si="12"/>
        <v>0</v>
      </c>
      <c r="K39" s="10"/>
    </row>
    <row r="40" spans="2:11" ht="15.75" x14ac:dyDescent="0.25">
      <c r="B40" s="9"/>
      <c r="C40" s="64" t="s">
        <v>13</v>
      </c>
      <c r="D40" s="99" t="s">
        <v>18</v>
      </c>
      <c r="E40" s="113">
        <f>140077.7+1246.3</f>
        <v>141324</v>
      </c>
      <c r="F40" s="112">
        <v>133255.1</v>
      </c>
      <c r="G40" s="112">
        <v>128575</v>
      </c>
      <c r="H40" s="112">
        <v>128575</v>
      </c>
      <c r="I40" s="112">
        <v>128575</v>
      </c>
      <c r="J40" s="12">
        <f t="shared" si="12"/>
        <v>660304.1</v>
      </c>
      <c r="K40" s="10"/>
    </row>
    <row r="41" spans="2:11" ht="15.75" x14ac:dyDescent="0.25">
      <c r="B41" s="9"/>
      <c r="C41" s="64" t="s">
        <v>14</v>
      </c>
      <c r="D41" s="99" t="s">
        <v>18</v>
      </c>
      <c r="E41" s="113">
        <f>125508.1+900</f>
        <v>126408.1</v>
      </c>
      <c r="F41" s="112">
        <v>158425.9</v>
      </c>
      <c r="G41" s="112">
        <v>163876.6</v>
      </c>
      <c r="H41" s="112">
        <v>163876.6</v>
      </c>
      <c r="I41" s="112">
        <v>163876.6</v>
      </c>
      <c r="J41" s="12">
        <f t="shared" si="12"/>
        <v>776463.79999999993</v>
      </c>
      <c r="K41" s="10"/>
    </row>
    <row r="42" spans="2:11" ht="15.75" x14ac:dyDescent="0.25">
      <c r="B42" s="9"/>
      <c r="C42" s="64" t="s">
        <v>15</v>
      </c>
      <c r="D42" s="99" t="s">
        <v>19</v>
      </c>
      <c r="E42" s="112">
        <v>10000</v>
      </c>
      <c r="F42" s="112">
        <v>10000</v>
      </c>
      <c r="G42" s="112">
        <v>10000</v>
      </c>
      <c r="H42" s="112">
        <v>10000</v>
      </c>
      <c r="I42" s="112">
        <v>10000</v>
      </c>
      <c r="J42" s="12">
        <f t="shared" si="12"/>
        <v>50000</v>
      </c>
      <c r="K42" s="10"/>
    </row>
    <row r="43" spans="2:11" ht="63" x14ac:dyDescent="0.25">
      <c r="B43" s="9" t="s">
        <v>124</v>
      </c>
      <c r="C43" s="64" t="s">
        <v>20</v>
      </c>
      <c r="D43" s="102" t="s">
        <v>4</v>
      </c>
      <c r="E43" s="80">
        <f>SUM(E44:E47)</f>
        <v>2500</v>
      </c>
      <c r="F43" s="80">
        <f t="shared" ref="F43:I43" si="22">SUM(F44:F47)</f>
        <v>2500</v>
      </c>
      <c r="G43" s="80">
        <f t="shared" si="22"/>
        <v>2500</v>
      </c>
      <c r="H43" s="80">
        <f t="shared" si="22"/>
        <v>2500</v>
      </c>
      <c r="I43" s="80">
        <f t="shared" si="22"/>
        <v>2500</v>
      </c>
      <c r="J43" s="12">
        <f t="shared" si="12"/>
        <v>12500</v>
      </c>
      <c r="K43" s="10"/>
    </row>
    <row r="44" spans="2:11" ht="15.75" x14ac:dyDescent="0.25">
      <c r="B44" s="9"/>
      <c r="C44" s="64" t="s">
        <v>12</v>
      </c>
      <c r="D44" s="99" t="s">
        <v>19</v>
      </c>
      <c r="E44" s="112"/>
      <c r="F44" s="112"/>
      <c r="G44" s="78"/>
      <c r="H44" s="53"/>
      <c r="I44" s="53"/>
      <c r="J44" s="12">
        <f t="shared" si="12"/>
        <v>0</v>
      </c>
      <c r="K44" s="10"/>
    </row>
    <row r="45" spans="2:11" ht="15.75" x14ac:dyDescent="0.25">
      <c r="B45" s="9"/>
      <c r="C45" s="64" t="s">
        <v>13</v>
      </c>
      <c r="D45" s="99" t="s">
        <v>19</v>
      </c>
      <c r="E45" s="112"/>
      <c r="F45" s="112"/>
      <c r="G45" s="78">
        <v>0</v>
      </c>
      <c r="H45" s="53">
        <v>0</v>
      </c>
      <c r="I45" s="53"/>
      <c r="J45" s="12">
        <f t="shared" si="12"/>
        <v>0</v>
      </c>
      <c r="K45" s="10"/>
    </row>
    <row r="46" spans="2:11" ht="15.75" x14ac:dyDescent="0.25">
      <c r="B46" s="9"/>
      <c r="C46" s="64" t="s">
        <v>14</v>
      </c>
      <c r="D46" s="99" t="s">
        <v>19</v>
      </c>
      <c r="E46" s="112">
        <v>2500</v>
      </c>
      <c r="F46" s="112">
        <v>2500</v>
      </c>
      <c r="G46" s="112">
        <v>2500</v>
      </c>
      <c r="H46" s="112">
        <v>2500</v>
      </c>
      <c r="I46" s="112">
        <v>2500</v>
      </c>
      <c r="J46" s="12">
        <f t="shared" si="12"/>
        <v>12500</v>
      </c>
      <c r="K46" s="10"/>
    </row>
    <row r="47" spans="2:11" ht="15.75" x14ac:dyDescent="0.25">
      <c r="B47" s="9"/>
      <c r="C47" s="64" t="s">
        <v>15</v>
      </c>
      <c r="D47" s="99" t="s">
        <v>19</v>
      </c>
      <c r="E47" s="112"/>
      <c r="F47" s="112"/>
      <c r="G47" s="78">
        <v>0</v>
      </c>
      <c r="H47" s="53">
        <v>0</v>
      </c>
      <c r="I47" s="53"/>
      <c r="J47" s="12">
        <f t="shared" si="12"/>
        <v>0</v>
      </c>
      <c r="K47" s="10"/>
    </row>
    <row r="48" spans="2:11" ht="78.75" x14ac:dyDescent="0.25">
      <c r="B48" s="9" t="s">
        <v>125</v>
      </c>
      <c r="C48" s="64" t="s">
        <v>21</v>
      </c>
      <c r="D48" s="99" t="s">
        <v>4</v>
      </c>
      <c r="E48" s="81">
        <f>E49+E50+E51+E52</f>
        <v>20000</v>
      </c>
      <c r="F48" s="81">
        <f t="shared" ref="F48:I48" si="23">F49+F50+F51+F52</f>
        <v>0</v>
      </c>
      <c r="G48" s="81">
        <f t="shared" si="23"/>
        <v>0</v>
      </c>
      <c r="H48" s="81">
        <f t="shared" si="23"/>
        <v>0</v>
      </c>
      <c r="I48" s="81">
        <f t="shared" si="23"/>
        <v>0</v>
      </c>
      <c r="J48" s="12">
        <f t="shared" si="12"/>
        <v>20000</v>
      </c>
      <c r="K48" s="10"/>
    </row>
    <row r="49" spans="2:11" ht="15.75" x14ac:dyDescent="0.25">
      <c r="B49" s="9"/>
      <c r="C49" s="64" t="s">
        <v>12</v>
      </c>
      <c r="D49" s="99" t="s">
        <v>19</v>
      </c>
      <c r="E49" s="112"/>
      <c r="F49" s="112"/>
      <c r="G49" s="78"/>
      <c r="H49" s="53"/>
      <c r="I49" s="53"/>
      <c r="J49" s="12">
        <f t="shared" si="12"/>
        <v>0</v>
      </c>
      <c r="K49" s="10"/>
    </row>
    <row r="50" spans="2:11" ht="15.75" x14ac:dyDescent="0.25">
      <c r="B50" s="9"/>
      <c r="C50" s="64" t="s">
        <v>13</v>
      </c>
      <c r="D50" s="99" t="s">
        <v>19</v>
      </c>
      <c r="E50" s="112"/>
      <c r="F50" s="112"/>
      <c r="G50" s="78"/>
      <c r="H50" s="53"/>
      <c r="I50" s="53"/>
      <c r="J50" s="12">
        <f t="shared" si="12"/>
        <v>0</v>
      </c>
      <c r="K50" s="10"/>
    </row>
    <row r="51" spans="2:11" ht="15.75" x14ac:dyDescent="0.25">
      <c r="B51" s="9"/>
      <c r="C51" s="64" t="s">
        <v>14</v>
      </c>
      <c r="D51" s="99" t="s">
        <v>19</v>
      </c>
      <c r="E51" s="112">
        <v>20000</v>
      </c>
      <c r="F51" s="112"/>
      <c r="G51" s="112"/>
      <c r="H51" s="112"/>
      <c r="I51" s="112"/>
      <c r="J51" s="12">
        <f t="shared" si="12"/>
        <v>20000</v>
      </c>
      <c r="K51" s="10"/>
    </row>
    <row r="52" spans="2:11" ht="15.75" x14ac:dyDescent="0.25">
      <c r="B52" s="9"/>
      <c r="C52" s="64" t="s">
        <v>15</v>
      </c>
      <c r="D52" s="99" t="s">
        <v>19</v>
      </c>
      <c r="E52" s="112"/>
      <c r="F52" s="112"/>
      <c r="G52" s="78"/>
      <c r="H52" s="53"/>
      <c r="I52" s="53"/>
      <c r="J52" s="12">
        <f t="shared" si="12"/>
        <v>0</v>
      </c>
      <c r="K52" s="10"/>
    </row>
    <row r="53" spans="2:11" ht="156.75" customHeight="1" x14ac:dyDescent="0.25">
      <c r="B53" s="47" t="s">
        <v>126</v>
      </c>
      <c r="C53" s="64" t="s">
        <v>110</v>
      </c>
      <c r="D53" s="99" t="s">
        <v>4</v>
      </c>
      <c r="E53" s="81">
        <f>E54+E55+E56+E57</f>
        <v>2674.1</v>
      </c>
      <c r="F53" s="81">
        <f t="shared" ref="F53:I53" si="24">F54+F55+F56+F57</f>
        <v>2390.1</v>
      </c>
      <c r="G53" s="81">
        <f t="shared" si="24"/>
        <v>2427.3000000000002</v>
      </c>
      <c r="H53" s="81">
        <f t="shared" si="24"/>
        <v>2427.3000000000002</v>
      </c>
      <c r="I53" s="81">
        <f t="shared" si="24"/>
        <v>2427.3000000000002</v>
      </c>
      <c r="J53" s="12">
        <f t="shared" si="12"/>
        <v>12346.099999999999</v>
      </c>
      <c r="K53" s="10"/>
    </row>
    <row r="54" spans="2:11" ht="15.75" x14ac:dyDescent="0.25">
      <c r="B54" s="47"/>
      <c r="C54" s="64" t="s">
        <v>12</v>
      </c>
      <c r="D54" s="99" t="s">
        <v>19</v>
      </c>
      <c r="E54" s="112"/>
      <c r="F54" s="112"/>
      <c r="G54" s="53"/>
      <c r="H54" s="53"/>
      <c r="I54" s="53"/>
      <c r="J54" s="12">
        <f t="shared" si="12"/>
        <v>0</v>
      </c>
      <c r="K54" s="10"/>
    </row>
    <row r="55" spans="2:11" ht="15.75" x14ac:dyDescent="0.25">
      <c r="B55" s="47"/>
      <c r="C55" s="64" t="s">
        <v>13</v>
      </c>
      <c r="D55" s="99" t="s">
        <v>19</v>
      </c>
      <c r="E55" s="112">
        <v>2674.1</v>
      </c>
      <c r="F55" s="112">
        <v>2390.1</v>
      </c>
      <c r="G55" s="112">
        <v>2427.3000000000002</v>
      </c>
      <c r="H55" s="112">
        <v>2427.3000000000002</v>
      </c>
      <c r="I55" s="112">
        <v>2427.3000000000002</v>
      </c>
      <c r="J55" s="12">
        <f t="shared" si="12"/>
        <v>12346.099999999999</v>
      </c>
      <c r="K55" s="10"/>
    </row>
    <row r="56" spans="2:11" ht="15.75" x14ac:dyDescent="0.25">
      <c r="B56" s="47"/>
      <c r="C56" s="64" t="s">
        <v>14</v>
      </c>
      <c r="D56" s="99" t="s">
        <v>19</v>
      </c>
      <c r="E56" s="112"/>
      <c r="F56" s="112"/>
      <c r="G56" s="78"/>
      <c r="H56" s="78"/>
      <c r="I56" s="78"/>
      <c r="J56" s="12">
        <f t="shared" si="12"/>
        <v>0</v>
      </c>
      <c r="K56" s="10"/>
    </row>
    <row r="57" spans="2:11" ht="15.75" x14ac:dyDescent="0.25">
      <c r="B57" s="47"/>
      <c r="C57" s="64" t="s">
        <v>15</v>
      </c>
      <c r="D57" s="99" t="s">
        <v>19</v>
      </c>
      <c r="E57" s="112"/>
      <c r="F57" s="112"/>
      <c r="G57" s="78"/>
      <c r="H57" s="53"/>
      <c r="I57" s="53"/>
      <c r="J57" s="12">
        <f t="shared" si="12"/>
        <v>0</v>
      </c>
      <c r="K57" s="10"/>
    </row>
    <row r="58" spans="2:11" ht="47.25" x14ac:dyDescent="0.25">
      <c r="B58" s="1" t="s">
        <v>127</v>
      </c>
      <c r="C58" s="65" t="s">
        <v>188</v>
      </c>
      <c r="D58" s="97" t="s">
        <v>4</v>
      </c>
      <c r="E58" s="77">
        <f t="shared" ref="E58:F58" si="25">SUM(E59:E62)</f>
        <v>686146</v>
      </c>
      <c r="F58" s="77">
        <f t="shared" si="25"/>
        <v>623572.40000000014</v>
      </c>
      <c r="G58" s="77">
        <f>SUM(G59:G62)</f>
        <v>605474.5</v>
      </c>
      <c r="H58" s="6">
        <f>SUM(H59:H62)</f>
        <v>605474.5</v>
      </c>
      <c r="I58" s="63">
        <f>SUM(I59:I62)</f>
        <v>605474.5</v>
      </c>
      <c r="J58" s="12">
        <f t="shared" si="12"/>
        <v>3126141.9000000004</v>
      </c>
      <c r="K58" s="10"/>
    </row>
    <row r="59" spans="2:11" ht="15.75" x14ac:dyDescent="0.25">
      <c r="B59" s="9"/>
      <c r="C59" s="66" t="s">
        <v>6</v>
      </c>
      <c r="D59" s="99" t="s">
        <v>19</v>
      </c>
      <c r="E59" s="79">
        <f>E64+E69+E109+E114+E119+E124+E104+E134+E139+E129+E74+E79+E84+E89+E144+E149+E154</f>
        <v>62930.5</v>
      </c>
      <c r="F59" s="79">
        <f t="shared" ref="F59:I59" si="26">F64+F69+F109+F114+F119+F124+F104+F134+F139+F129+F74+F79+F84+F89+F144+F149</f>
        <v>0</v>
      </c>
      <c r="G59" s="79">
        <f t="shared" si="26"/>
        <v>0</v>
      </c>
      <c r="H59" s="79">
        <f t="shared" si="26"/>
        <v>0</v>
      </c>
      <c r="I59" s="79">
        <f t="shared" si="26"/>
        <v>0</v>
      </c>
      <c r="J59" s="12">
        <f t="shared" si="12"/>
        <v>62930.5</v>
      </c>
      <c r="K59" s="10"/>
    </row>
    <row r="60" spans="2:11" ht="15.75" x14ac:dyDescent="0.25">
      <c r="B60" s="9"/>
      <c r="C60" s="66" t="s">
        <v>7</v>
      </c>
      <c r="D60" s="99" t="s">
        <v>19</v>
      </c>
      <c r="E60" s="79">
        <f>E65+E70+E110+E115+E120+E125+E105+E135+E140+E130+E75+E80+E85+E90+E145+E150</f>
        <v>327622.7</v>
      </c>
      <c r="F60" s="79">
        <f t="shared" ref="F60:I60" si="27">F65+F70+F110+F115+F120+F125+F105+F135+F140+F130+F75+F80+F85+F90+F145+F150</f>
        <v>305634.00000000006</v>
      </c>
      <c r="G60" s="79">
        <f t="shared" si="27"/>
        <v>294733.00000000006</v>
      </c>
      <c r="H60" s="79">
        <f t="shared" si="27"/>
        <v>294733.00000000006</v>
      </c>
      <c r="I60" s="79">
        <f t="shared" si="27"/>
        <v>294733.00000000006</v>
      </c>
      <c r="J60" s="12">
        <f t="shared" si="12"/>
        <v>1517455.7000000002</v>
      </c>
      <c r="K60" s="10"/>
    </row>
    <row r="61" spans="2:11" ht="15.75" x14ac:dyDescent="0.25">
      <c r="B61" s="9"/>
      <c r="C61" s="64" t="s">
        <v>112</v>
      </c>
      <c r="D61" s="99" t="s">
        <v>19</v>
      </c>
      <c r="E61" s="79">
        <f>E66+E71+E111+E116+E121+E126+E106+E136+E141+E131+E76+E81+E86+E91+E146+E151+E96+E101</f>
        <v>276392.8</v>
      </c>
      <c r="F61" s="79">
        <f t="shared" ref="F61:I61" si="28">F66+F71+F111+F116+F121+F126+F106+F136+F141+F131+F76+F81+F86+F91+F146+F151+F96+F101</f>
        <v>297938.40000000002</v>
      </c>
      <c r="G61" s="79">
        <f t="shared" si="28"/>
        <v>290741.5</v>
      </c>
      <c r="H61" s="79">
        <f t="shared" si="28"/>
        <v>290741.5</v>
      </c>
      <c r="I61" s="79">
        <f t="shared" si="28"/>
        <v>290741.5</v>
      </c>
      <c r="J61" s="12">
        <f t="shared" si="12"/>
        <v>1446555.7</v>
      </c>
      <c r="K61" s="10"/>
    </row>
    <row r="62" spans="2:11" ht="15.75" x14ac:dyDescent="0.25">
      <c r="B62" s="9"/>
      <c r="C62" s="64" t="s">
        <v>9</v>
      </c>
      <c r="D62" s="99" t="s">
        <v>19</v>
      </c>
      <c r="E62" s="79">
        <f>E67+E72+E112+E117+E122+E127+E107+E137+E142+E132+E77+E82+E87+E92+E147+E152+E97+E102</f>
        <v>19200</v>
      </c>
      <c r="F62" s="79">
        <f t="shared" ref="F62:I62" si="29">F67+F72+F112+F117+F122+F127+F107+F137+F142+F132+F77+F82+F87+F92+F147+F152+F97+F102</f>
        <v>20000</v>
      </c>
      <c r="G62" s="79">
        <f t="shared" si="29"/>
        <v>20000</v>
      </c>
      <c r="H62" s="79">
        <f t="shared" si="29"/>
        <v>20000</v>
      </c>
      <c r="I62" s="79">
        <f t="shared" si="29"/>
        <v>20000</v>
      </c>
      <c r="J62" s="12">
        <f t="shared" si="12"/>
        <v>99200</v>
      </c>
      <c r="K62" s="10"/>
    </row>
    <row r="63" spans="2:11" ht="93" customHeight="1" x14ac:dyDescent="0.25">
      <c r="B63" s="9" t="s">
        <v>162</v>
      </c>
      <c r="C63" s="71" t="s">
        <v>189</v>
      </c>
      <c r="D63" s="129" t="s">
        <v>4</v>
      </c>
      <c r="E63" s="80">
        <f>E64+E65+E66+E67</f>
        <v>172</v>
      </c>
      <c r="F63" s="80">
        <f t="shared" ref="F63:I63" si="30">F64+F65+F66+F67</f>
        <v>236</v>
      </c>
      <c r="G63" s="80">
        <f t="shared" si="30"/>
        <v>236</v>
      </c>
      <c r="H63" s="80">
        <f t="shared" si="30"/>
        <v>236</v>
      </c>
      <c r="I63" s="80">
        <f t="shared" si="30"/>
        <v>236</v>
      </c>
      <c r="J63" s="12">
        <f t="shared" si="12"/>
        <v>1116</v>
      </c>
      <c r="K63" s="10"/>
    </row>
    <row r="64" spans="2:11" ht="15.75" x14ac:dyDescent="0.25">
      <c r="B64" s="9"/>
      <c r="C64" s="71" t="s">
        <v>6</v>
      </c>
      <c r="D64" s="99" t="s">
        <v>19</v>
      </c>
      <c r="E64" s="112"/>
      <c r="F64" s="112"/>
      <c r="G64" s="78"/>
      <c r="H64" s="4"/>
      <c r="I64" s="53"/>
      <c r="J64" s="12">
        <f t="shared" si="12"/>
        <v>0</v>
      </c>
      <c r="K64" s="10"/>
    </row>
    <row r="65" spans="2:11" ht="15.75" x14ac:dyDescent="0.25">
      <c r="B65" s="9"/>
      <c r="C65" s="71" t="s">
        <v>7</v>
      </c>
      <c r="D65" s="99" t="s">
        <v>19</v>
      </c>
      <c r="E65" s="112">
        <v>172</v>
      </c>
      <c r="F65" s="112">
        <v>236</v>
      </c>
      <c r="G65" s="112">
        <v>236</v>
      </c>
      <c r="H65" s="112">
        <v>236</v>
      </c>
      <c r="I65" s="112">
        <v>236</v>
      </c>
      <c r="J65" s="12">
        <f t="shared" si="12"/>
        <v>1116</v>
      </c>
      <c r="K65" s="10"/>
    </row>
    <row r="66" spans="2:11" ht="15.75" x14ac:dyDescent="0.25">
      <c r="B66" s="9"/>
      <c r="C66" s="64" t="s">
        <v>14</v>
      </c>
      <c r="D66" s="99" t="s">
        <v>19</v>
      </c>
      <c r="E66" s="112"/>
      <c r="F66" s="112"/>
      <c r="G66" s="78"/>
      <c r="H66" s="4"/>
      <c r="I66" s="53"/>
      <c r="J66" s="12">
        <f t="shared" si="12"/>
        <v>0</v>
      </c>
      <c r="K66" s="10"/>
    </row>
    <row r="67" spans="2:11" ht="15.75" x14ac:dyDescent="0.25">
      <c r="B67" s="9"/>
      <c r="C67" s="71" t="s">
        <v>9</v>
      </c>
      <c r="D67" s="99" t="s">
        <v>19</v>
      </c>
      <c r="E67" s="112"/>
      <c r="F67" s="112"/>
      <c r="G67" s="78"/>
      <c r="H67" s="4"/>
      <c r="I67" s="53"/>
      <c r="J67" s="12">
        <f t="shared" si="12"/>
        <v>0</v>
      </c>
      <c r="K67" s="10"/>
    </row>
    <row r="68" spans="2:11" ht="63" x14ac:dyDescent="0.25">
      <c r="B68" s="9" t="s">
        <v>116</v>
      </c>
      <c r="C68" s="64" t="s">
        <v>22</v>
      </c>
      <c r="D68" s="129" t="s">
        <v>18</v>
      </c>
      <c r="E68" s="93">
        <f t="shared" ref="E68:G68" si="31">SUM(E69:E71)</f>
        <v>558733.30000000005</v>
      </c>
      <c r="F68" s="93">
        <f t="shared" si="31"/>
        <v>586174.60000000009</v>
      </c>
      <c r="G68" s="93">
        <f t="shared" si="31"/>
        <v>568758.4</v>
      </c>
      <c r="H68" s="128">
        <f>SUM(H69:H71)</f>
        <v>568758.4</v>
      </c>
      <c r="I68" s="167">
        <f t="shared" ref="I68" si="32">SUM(I69:I71)</f>
        <v>568758.4</v>
      </c>
      <c r="J68" s="12">
        <f t="shared" si="12"/>
        <v>2851183.1</v>
      </c>
      <c r="K68" s="10"/>
    </row>
    <row r="69" spans="2:11" ht="15.75" x14ac:dyDescent="0.25">
      <c r="B69" s="9"/>
      <c r="C69" s="64" t="s">
        <v>12</v>
      </c>
      <c r="D69" s="99" t="s">
        <v>18</v>
      </c>
      <c r="E69" s="112"/>
      <c r="F69" s="112">
        <f>E69*1.1%</f>
        <v>0</v>
      </c>
      <c r="G69" s="112">
        <f t="shared" ref="G69:I69" si="33">F69*1.1%</f>
        <v>0</v>
      </c>
      <c r="H69" s="112">
        <f t="shared" si="33"/>
        <v>0</v>
      </c>
      <c r="I69" s="112">
        <f t="shared" si="33"/>
        <v>0</v>
      </c>
      <c r="J69" s="12">
        <f t="shared" si="12"/>
        <v>0</v>
      </c>
      <c r="K69" s="10"/>
    </row>
    <row r="70" spans="2:11" ht="15.75" x14ac:dyDescent="0.25">
      <c r="B70" s="9"/>
      <c r="C70" s="64" t="s">
        <v>13</v>
      </c>
      <c r="D70" s="99" t="s">
        <v>18</v>
      </c>
      <c r="E70" s="112">
        <v>309955.3</v>
      </c>
      <c r="F70" s="112">
        <v>292336.2</v>
      </c>
      <c r="G70" s="112">
        <v>282116.90000000002</v>
      </c>
      <c r="H70" s="112">
        <v>282116.90000000002</v>
      </c>
      <c r="I70" s="112">
        <v>282116.90000000002</v>
      </c>
      <c r="J70" s="12">
        <f t="shared" si="12"/>
        <v>1448642.2000000002</v>
      </c>
      <c r="K70" s="10"/>
    </row>
    <row r="71" spans="2:11" ht="15.75" x14ac:dyDescent="0.25">
      <c r="B71" s="9"/>
      <c r="C71" s="64" t="s">
        <v>14</v>
      </c>
      <c r="D71" s="99" t="s">
        <v>18</v>
      </c>
      <c r="E71" s="190">
        <f>273088.2-23836.5-473.7</f>
        <v>248778</v>
      </c>
      <c r="F71" s="190">
        <v>293838.40000000002</v>
      </c>
      <c r="G71" s="190">
        <v>286641.5</v>
      </c>
      <c r="H71" s="190">
        <v>286641.5</v>
      </c>
      <c r="I71" s="190">
        <v>286641.5</v>
      </c>
      <c r="J71" s="12">
        <f t="shared" si="12"/>
        <v>1402540.9</v>
      </c>
      <c r="K71" s="10"/>
    </row>
    <row r="72" spans="2:11" ht="15.75" x14ac:dyDescent="0.25">
      <c r="B72" s="9"/>
      <c r="C72" s="64" t="s">
        <v>15</v>
      </c>
      <c r="D72" s="99" t="s">
        <v>19</v>
      </c>
      <c r="E72" s="112">
        <f>20000-800</f>
        <v>19200</v>
      </c>
      <c r="F72" s="112">
        <v>20000</v>
      </c>
      <c r="G72" s="112">
        <v>20000</v>
      </c>
      <c r="H72" s="112">
        <v>20000</v>
      </c>
      <c r="I72" s="112">
        <v>20000</v>
      </c>
      <c r="J72" s="12">
        <f t="shared" si="12"/>
        <v>99200</v>
      </c>
      <c r="K72" s="10"/>
    </row>
    <row r="73" spans="2:11" ht="47.25" x14ac:dyDescent="0.25">
      <c r="B73" s="161" t="s">
        <v>163</v>
      </c>
      <c r="C73" s="64" t="s">
        <v>177</v>
      </c>
      <c r="D73" s="150" t="s">
        <v>19</v>
      </c>
      <c r="E73" s="163">
        <f>E74+E75+E76+E77</f>
        <v>1500</v>
      </c>
      <c r="F73" s="163">
        <f t="shared" ref="F73:I73" si="34">F74+F75+F76+F77</f>
        <v>0</v>
      </c>
      <c r="G73" s="163">
        <f t="shared" si="34"/>
        <v>0</v>
      </c>
      <c r="H73" s="163">
        <f t="shared" si="34"/>
        <v>0</v>
      </c>
      <c r="I73" s="163">
        <f t="shared" si="34"/>
        <v>0</v>
      </c>
      <c r="J73" s="12">
        <f t="shared" si="12"/>
        <v>1500</v>
      </c>
      <c r="K73" s="10"/>
    </row>
    <row r="74" spans="2:11" ht="15.75" x14ac:dyDescent="0.25">
      <c r="B74" s="161"/>
      <c r="C74" s="64" t="s">
        <v>12</v>
      </c>
      <c r="D74" s="150" t="s">
        <v>18</v>
      </c>
      <c r="E74" s="163"/>
      <c r="F74" s="163"/>
      <c r="G74" s="54"/>
      <c r="H74" s="54"/>
      <c r="I74" s="53"/>
      <c r="J74" s="12">
        <f t="shared" si="12"/>
        <v>0</v>
      </c>
      <c r="K74" s="10"/>
    </row>
    <row r="75" spans="2:11" ht="15.75" x14ac:dyDescent="0.25">
      <c r="B75" s="161"/>
      <c r="C75" s="64" t="s">
        <v>13</v>
      </c>
      <c r="D75" s="150" t="s">
        <v>18</v>
      </c>
      <c r="E75" s="163"/>
      <c r="F75" s="163"/>
      <c r="G75" s="54"/>
      <c r="H75" s="54"/>
      <c r="I75" s="53"/>
      <c r="J75" s="12">
        <f t="shared" si="12"/>
        <v>0</v>
      </c>
      <c r="K75" s="10"/>
    </row>
    <row r="76" spans="2:11" ht="15.75" x14ac:dyDescent="0.25">
      <c r="B76" s="161"/>
      <c r="C76" s="64" t="s">
        <v>14</v>
      </c>
      <c r="D76" s="150" t="s">
        <v>18</v>
      </c>
      <c r="E76" s="163">
        <v>1500</v>
      </c>
      <c r="F76" s="163"/>
      <c r="G76" s="163"/>
      <c r="H76" s="163"/>
      <c r="I76" s="163"/>
      <c r="J76" s="12">
        <f t="shared" si="12"/>
        <v>1500</v>
      </c>
      <c r="K76" s="10"/>
    </row>
    <row r="77" spans="2:11" ht="15.75" x14ac:dyDescent="0.25">
      <c r="B77" s="161"/>
      <c r="C77" s="64" t="s">
        <v>15</v>
      </c>
      <c r="D77" s="150" t="s">
        <v>19</v>
      </c>
      <c r="E77" s="163"/>
      <c r="F77" s="163"/>
      <c r="G77" s="54"/>
      <c r="H77" s="54"/>
      <c r="I77" s="53"/>
      <c r="J77" s="12">
        <f t="shared" si="12"/>
        <v>0</v>
      </c>
      <c r="K77" s="10"/>
    </row>
    <row r="78" spans="2:11" ht="47.25" x14ac:dyDescent="0.25">
      <c r="B78" s="161" t="s">
        <v>164</v>
      </c>
      <c r="C78" s="64" t="s">
        <v>178</v>
      </c>
      <c r="D78" s="150" t="s">
        <v>19</v>
      </c>
      <c r="E78" s="163">
        <f>E79+E80+E81+E82</f>
        <v>1500</v>
      </c>
      <c r="F78" s="163">
        <f t="shared" ref="F78:I78" si="35">F79+F80+F81+F82</f>
        <v>0</v>
      </c>
      <c r="G78" s="163">
        <f t="shared" si="35"/>
        <v>0</v>
      </c>
      <c r="H78" s="163">
        <f t="shared" si="35"/>
        <v>0</v>
      </c>
      <c r="I78" s="163">
        <f t="shared" si="35"/>
        <v>0</v>
      </c>
      <c r="J78" s="12">
        <f t="shared" si="12"/>
        <v>1500</v>
      </c>
      <c r="K78" s="10"/>
    </row>
    <row r="79" spans="2:11" ht="15.75" x14ac:dyDescent="0.25">
      <c r="B79" s="161"/>
      <c r="C79" s="64" t="s">
        <v>12</v>
      </c>
      <c r="D79" s="150" t="s">
        <v>18</v>
      </c>
      <c r="E79" s="163"/>
      <c r="F79" s="163"/>
      <c r="G79" s="54"/>
      <c r="H79" s="54"/>
      <c r="I79" s="53"/>
      <c r="J79" s="12">
        <f t="shared" si="12"/>
        <v>0</v>
      </c>
      <c r="K79" s="10"/>
    </row>
    <row r="80" spans="2:11" ht="15.75" x14ac:dyDescent="0.25">
      <c r="B80" s="161"/>
      <c r="C80" s="64" t="s">
        <v>13</v>
      </c>
      <c r="D80" s="150" t="s">
        <v>18</v>
      </c>
      <c r="E80" s="163"/>
      <c r="F80" s="163"/>
      <c r="G80" s="54"/>
      <c r="H80" s="54"/>
      <c r="I80" s="53"/>
      <c r="J80" s="12">
        <f t="shared" si="12"/>
        <v>0</v>
      </c>
      <c r="K80" s="10"/>
    </row>
    <row r="81" spans="2:11" ht="15.75" x14ac:dyDescent="0.25">
      <c r="B81" s="161"/>
      <c r="C81" s="64" t="s">
        <v>14</v>
      </c>
      <c r="D81" s="150" t="s">
        <v>18</v>
      </c>
      <c r="E81" s="163">
        <v>1500</v>
      </c>
      <c r="F81" s="163"/>
      <c r="G81" s="54"/>
      <c r="H81" s="54"/>
      <c r="I81" s="53"/>
      <c r="J81" s="12">
        <f t="shared" si="12"/>
        <v>1500</v>
      </c>
      <c r="K81" s="10"/>
    </row>
    <row r="82" spans="2:11" ht="15.75" x14ac:dyDescent="0.25">
      <c r="B82" s="161"/>
      <c r="C82" s="64" t="s">
        <v>15</v>
      </c>
      <c r="D82" s="150" t="s">
        <v>19</v>
      </c>
      <c r="E82" s="163"/>
      <c r="F82" s="163"/>
      <c r="G82" s="54"/>
      <c r="H82" s="54"/>
      <c r="I82" s="53"/>
      <c r="J82" s="12">
        <f t="shared" si="12"/>
        <v>0</v>
      </c>
      <c r="K82" s="10"/>
    </row>
    <row r="83" spans="2:11" ht="47.25" x14ac:dyDescent="0.25">
      <c r="B83" s="161" t="s">
        <v>165</v>
      </c>
      <c r="C83" s="64" t="s">
        <v>179</v>
      </c>
      <c r="D83" s="150" t="s">
        <v>19</v>
      </c>
      <c r="E83" s="163">
        <f>E84+E85+E86+E87</f>
        <v>1500</v>
      </c>
      <c r="F83" s="163">
        <f t="shared" ref="F83:I83" si="36">F84+F85+F86+F87</f>
        <v>0</v>
      </c>
      <c r="G83" s="163">
        <f t="shared" si="36"/>
        <v>0</v>
      </c>
      <c r="H83" s="163">
        <f t="shared" si="36"/>
        <v>0</v>
      </c>
      <c r="I83" s="163">
        <f t="shared" si="36"/>
        <v>0</v>
      </c>
      <c r="J83" s="12">
        <f t="shared" si="12"/>
        <v>1500</v>
      </c>
      <c r="K83" s="10"/>
    </row>
    <row r="84" spans="2:11" ht="15.75" x14ac:dyDescent="0.25">
      <c r="B84" s="161"/>
      <c r="C84" s="64" t="s">
        <v>12</v>
      </c>
      <c r="D84" s="150" t="s">
        <v>18</v>
      </c>
      <c r="E84" s="163"/>
      <c r="F84" s="163"/>
      <c r="G84" s="54"/>
      <c r="H84" s="54"/>
      <c r="I84" s="53"/>
      <c r="J84" s="12">
        <f t="shared" si="12"/>
        <v>0</v>
      </c>
      <c r="K84" s="10"/>
    </row>
    <row r="85" spans="2:11" ht="15.75" x14ac:dyDescent="0.25">
      <c r="B85" s="161"/>
      <c r="C85" s="64" t="s">
        <v>13</v>
      </c>
      <c r="D85" s="150" t="s">
        <v>18</v>
      </c>
      <c r="E85" s="163"/>
      <c r="F85" s="163"/>
      <c r="G85" s="54"/>
      <c r="H85" s="54"/>
      <c r="I85" s="53"/>
      <c r="J85" s="12">
        <f t="shared" si="12"/>
        <v>0</v>
      </c>
      <c r="K85" s="10"/>
    </row>
    <row r="86" spans="2:11" ht="15.75" x14ac:dyDescent="0.25">
      <c r="B86" s="161"/>
      <c r="C86" s="64" t="s">
        <v>14</v>
      </c>
      <c r="D86" s="150" t="s">
        <v>18</v>
      </c>
      <c r="E86" s="163">
        <v>1500</v>
      </c>
      <c r="F86" s="163"/>
      <c r="G86" s="54"/>
      <c r="H86" s="54"/>
      <c r="I86" s="53"/>
      <c r="J86" s="12">
        <f t="shared" si="12"/>
        <v>1500</v>
      </c>
      <c r="K86" s="10"/>
    </row>
    <row r="87" spans="2:11" ht="15.75" x14ac:dyDescent="0.25">
      <c r="B87" s="161"/>
      <c r="C87" s="64" t="s">
        <v>15</v>
      </c>
      <c r="D87" s="150" t="s">
        <v>19</v>
      </c>
      <c r="E87" s="163"/>
      <c r="F87" s="163"/>
      <c r="G87" s="54"/>
      <c r="H87" s="54"/>
      <c r="I87" s="53"/>
      <c r="J87" s="12">
        <f t="shared" si="12"/>
        <v>0</v>
      </c>
      <c r="K87" s="10"/>
    </row>
    <row r="88" spans="2:11" ht="31.5" x14ac:dyDescent="0.25">
      <c r="B88" s="161" t="s">
        <v>166</v>
      </c>
      <c r="C88" s="64" t="s">
        <v>180</v>
      </c>
      <c r="D88" s="150" t="s">
        <v>19</v>
      </c>
      <c r="E88" s="163">
        <f>E89+E90+E91+E92</f>
        <v>2500</v>
      </c>
      <c r="F88" s="163">
        <f t="shared" ref="F88:I88" si="37">F89+F90+F91+F92</f>
        <v>0</v>
      </c>
      <c r="G88" s="163">
        <f t="shared" si="37"/>
        <v>0</v>
      </c>
      <c r="H88" s="163">
        <f t="shared" si="37"/>
        <v>0</v>
      </c>
      <c r="I88" s="163">
        <f t="shared" si="37"/>
        <v>0</v>
      </c>
      <c r="J88" s="12">
        <f t="shared" si="12"/>
        <v>2500</v>
      </c>
      <c r="K88" s="10"/>
    </row>
    <row r="89" spans="2:11" ht="15.75" x14ac:dyDescent="0.25">
      <c r="B89" s="161"/>
      <c r="C89" s="64" t="s">
        <v>12</v>
      </c>
      <c r="D89" s="150" t="s">
        <v>18</v>
      </c>
      <c r="E89" s="163"/>
      <c r="F89" s="163"/>
      <c r="G89" s="54"/>
      <c r="H89" s="54"/>
      <c r="I89" s="53"/>
      <c r="J89" s="12">
        <f t="shared" si="12"/>
        <v>0</v>
      </c>
      <c r="K89" s="10"/>
    </row>
    <row r="90" spans="2:11" ht="15.75" x14ac:dyDescent="0.25">
      <c r="B90" s="161"/>
      <c r="C90" s="64" t="s">
        <v>13</v>
      </c>
      <c r="D90" s="150" t="s">
        <v>18</v>
      </c>
      <c r="E90" s="163"/>
      <c r="F90" s="163"/>
      <c r="G90" s="54"/>
      <c r="H90" s="54"/>
      <c r="I90" s="53"/>
      <c r="J90" s="12">
        <f t="shared" si="12"/>
        <v>0</v>
      </c>
      <c r="K90" s="10"/>
    </row>
    <row r="91" spans="2:11" ht="15.75" x14ac:dyDescent="0.25">
      <c r="B91" s="161"/>
      <c r="C91" s="64" t="s">
        <v>14</v>
      </c>
      <c r="D91" s="150" t="s">
        <v>18</v>
      </c>
      <c r="E91" s="163">
        <v>2500</v>
      </c>
      <c r="F91" s="163"/>
      <c r="G91" s="163"/>
      <c r="H91" s="54"/>
      <c r="I91" s="53"/>
      <c r="J91" s="12">
        <f t="shared" si="12"/>
        <v>2500</v>
      </c>
      <c r="K91" s="10"/>
    </row>
    <row r="92" spans="2:11" ht="15.75" x14ac:dyDescent="0.25">
      <c r="B92" s="161"/>
      <c r="C92" s="64" t="s">
        <v>15</v>
      </c>
      <c r="D92" s="150" t="s">
        <v>19</v>
      </c>
      <c r="E92" s="163"/>
      <c r="F92" s="163"/>
      <c r="G92" s="54"/>
      <c r="H92" s="54"/>
      <c r="I92" s="53"/>
      <c r="J92" s="12">
        <f t="shared" ref="J92:J152" si="38">SUM(E92:I92)</f>
        <v>0</v>
      </c>
      <c r="K92" s="10"/>
    </row>
    <row r="93" spans="2:11" ht="78.75" x14ac:dyDescent="0.25">
      <c r="B93" s="181" t="s">
        <v>167</v>
      </c>
      <c r="C93" s="64" t="s">
        <v>212</v>
      </c>
      <c r="D93" s="150" t="s">
        <v>19</v>
      </c>
      <c r="E93" s="163">
        <f>E94+E95+E96+E97</f>
        <v>2000</v>
      </c>
      <c r="F93" s="163">
        <f t="shared" ref="F93" si="39">F94+F95+F96+F97</f>
        <v>0</v>
      </c>
      <c r="G93" s="163">
        <f t="shared" ref="G93" si="40">G94+G95+G96+G97</f>
        <v>0</v>
      </c>
      <c r="H93" s="163">
        <f t="shared" ref="H93" si="41">H94+H95+H96+H97</f>
        <v>0</v>
      </c>
      <c r="I93" s="163">
        <f t="shared" ref="I93" si="42">I94+I95+I96+I97</f>
        <v>0</v>
      </c>
      <c r="J93" s="12">
        <f t="shared" si="38"/>
        <v>2000</v>
      </c>
      <c r="K93" s="10"/>
    </row>
    <row r="94" spans="2:11" ht="15.75" x14ac:dyDescent="0.25">
      <c r="B94" s="181"/>
      <c r="C94" s="64" t="s">
        <v>12</v>
      </c>
      <c r="D94" s="150" t="s">
        <v>18</v>
      </c>
      <c r="E94" s="163"/>
      <c r="F94" s="163"/>
      <c r="G94" s="54"/>
      <c r="H94" s="54"/>
      <c r="I94" s="53"/>
      <c r="J94" s="12">
        <f t="shared" si="38"/>
        <v>0</v>
      </c>
      <c r="K94" s="10"/>
    </row>
    <row r="95" spans="2:11" ht="15.75" x14ac:dyDescent="0.25">
      <c r="B95" s="181"/>
      <c r="C95" s="64" t="s">
        <v>13</v>
      </c>
      <c r="D95" s="150" t="s">
        <v>18</v>
      </c>
      <c r="E95" s="163"/>
      <c r="F95" s="163"/>
      <c r="G95" s="54"/>
      <c r="H95" s="54"/>
      <c r="I95" s="53"/>
      <c r="J95" s="12">
        <f t="shared" si="38"/>
        <v>0</v>
      </c>
      <c r="K95" s="10"/>
    </row>
    <row r="96" spans="2:11" ht="15.75" x14ac:dyDescent="0.25">
      <c r="B96" s="181"/>
      <c r="C96" s="64" t="s">
        <v>14</v>
      </c>
      <c r="D96" s="150" t="s">
        <v>18</v>
      </c>
      <c r="E96" s="163">
        <v>2000</v>
      </c>
      <c r="F96" s="163"/>
      <c r="G96" s="163"/>
      <c r="H96" s="54"/>
      <c r="I96" s="53"/>
      <c r="J96" s="12">
        <f t="shared" si="38"/>
        <v>2000</v>
      </c>
      <c r="K96" s="10"/>
    </row>
    <row r="97" spans="2:11" ht="15.75" x14ac:dyDescent="0.25">
      <c r="B97" s="181"/>
      <c r="C97" s="64" t="s">
        <v>15</v>
      </c>
      <c r="D97" s="150" t="s">
        <v>19</v>
      </c>
      <c r="E97" s="163"/>
      <c r="F97" s="163"/>
      <c r="G97" s="54"/>
      <c r="H97" s="54"/>
      <c r="I97" s="53"/>
      <c r="J97" s="12">
        <f t="shared" ref="J97:J102" si="43">SUM(E97:I97)</f>
        <v>0</v>
      </c>
      <c r="K97" s="10"/>
    </row>
    <row r="98" spans="2:11" ht="94.5" x14ac:dyDescent="0.25">
      <c r="B98" s="181" t="s">
        <v>168</v>
      </c>
      <c r="C98" s="64" t="s">
        <v>213</v>
      </c>
      <c r="D98" s="150" t="s">
        <v>19</v>
      </c>
      <c r="E98" s="163">
        <f>E99+E100+E101+E102</f>
        <v>2000</v>
      </c>
      <c r="F98" s="163">
        <f t="shared" ref="F98" si="44">F99+F100+F101+F102</f>
        <v>0</v>
      </c>
      <c r="G98" s="163">
        <f t="shared" ref="G98" si="45">G99+G100+G101+G102</f>
        <v>0</v>
      </c>
      <c r="H98" s="163">
        <f t="shared" ref="H98" si="46">H99+H100+H101+H102</f>
        <v>0</v>
      </c>
      <c r="I98" s="163">
        <f t="shared" ref="I98" si="47">I99+I100+I101+I102</f>
        <v>0</v>
      </c>
      <c r="J98" s="12">
        <f t="shared" si="43"/>
        <v>2000</v>
      </c>
      <c r="K98" s="10"/>
    </row>
    <row r="99" spans="2:11" ht="15.75" x14ac:dyDescent="0.25">
      <c r="B99" s="181"/>
      <c r="C99" s="64" t="s">
        <v>12</v>
      </c>
      <c r="D99" s="150" t="s">
        <v>18</v>
      </c>
      <c r="E99" s="163"/>
      <c r="F99" s="163"/>
      <c r="G99" s="54"/>
      <c r="H99" s="54"/>
      <c r="I99" s="53"/>
      <c r="J99" s="12">
        <f t="shared" si="43"/>
        <v>0</v>
      </c>
      <c r="K99" s="10"/>
    </row>
    <row r="100" spans="2:11" ht="15.75" x14ac:dyDescent="0.25">
      <c r="B100" s="181"/>
      <c r="C100" s="64" t="s">
        <v>13</v>
      </c>
      <c r="D100" s="150" t="s">
        <v>18</v>
      </c>
      <c r="E100" s="163"/>
      <c r="F100" s="163"/>
      <c r="G100" s="54"/>
      <c r="H100" s="54"/>
      <c r="I100" s="53"/>
      <c r="J100" s="12">
        <f t="shared" si="43"/>
        <v>0</v>
      </c>
      <c r="K100" s="10"/>
    </row>
    <row r="101" spans="2:11" ht="15.75" x14ac:dyDescent="0.25">
      <c r="B101" s="181"/>
      <c r="C101" s="64" t="s">
        <v>14</v>
      </c>
      <c r="D101" s="150" t="s">
        <v>18</v>
      </c>
      <c r="E101" s="163">
        <v>2000</v>
      </c>
      <c r="F101" s="163"/>
      <c r="G101" s="163"/>
      <c r="H101" s="54"/>
      <c r="I101" s="53"/>
      <c r="J101" s="12">
        <f t="shared" si="43"/>
        <v>2000</v>
      </c>
      <c r="K101" s="10"/>
    </row>
    <row r="102" spans="2:11" ht="15.75" x14ac:dyDescent="0.25">
      <c r="B102" s="181"/>
      <c r="C102" s="64" t="s">
        <v>15</v>
      </c>
      <c r="D102" s="150" t="s">
        <v>19</v>
      </c>
      <c r="E102" s="163"/>
      <c r="F102" s="163"/>
      <c r="G102" s="54"/>
      <c r="H102" s="54"/>
      <c r="I102" s="53"/>
      <c r="J102" s="12">
        <f t="shared" si="43"/>
        <v>0</v>
      </c>
      <c r="K102" s="10"/>
    </row>
    <row r="103" spans="2:11" ht="31.5" x14ac:dyDescent="0.25">
      <c r="B103" s="9" t="s">
        <v>169</v>
      </c>
      <c r="C103" s="71" t="s">
        <v>109</v>
      </c>
      <c r="D103" s="103" t="s">
        <v>23</v>
      </c>
      <c r="E103" s="80">
        <f>SUM(E104:E107)</f>
        <v>3800</v>
      </c>
      <c r="F103" s="80">
        <f t="shared" ref="F103:G103" si="48">SUM(F104:F107)</f>
        <v>3800</v>
      </c>
      <c r="G103" s="80">
        <f t="shared" si="48"/>
        <v>3800</v>
      </c>
      <c r="H103" s="55">
        <f>SUM(H104:H107)</f>
        <v>3800</v>
      </c>
      <c r="I103" s="55">
        <f t="shared" ref="I103" si="49">SUM(I104:I107)</f>
        <v>3800</v>
      </c>
      <c r="J103" s="12">
        <f t="shared" si="38"/>
        <v>19000</v>
      </c>
      <c r="K103" s="10"/>
    </row>
    <row r="104" spans="2:11" ht="15.75" x14ac:dyDescent="0.25">
      <c r="B104" s="9"/>
      <c r="C104" s="71" t="s">
        <v>6</v>
      </c>
      <c r="D104" s="104" t="s">
        <v>23</v>
      </c>
      <c r="E104" s="131"/>
      <c r="F104" s="132"/>
      <c r="G104" s="78"/>
      <c r="H104" s="53"/>
      <c r="I104" s="53"/>
      <c r="J104" s="12">
        <f t="shared" si="38"/>
        <v>0</v>
      </c>
      <c r="K104" s="10"/>
    </row>
    <row r="105" spans="2:11" ht="15.75" x14ac:dyDescent="0.25">
      <c r="B105" s="9"/>
      <c r="C105" s="71" t="s">
        <v>7</v>
      </c>
      <c r="D105" s="104" t="s">
        <v>23</v>
      </c>
      <c r="E105" s="131"/>
      <c r="F105" s="132"/>
      <c r="G105" s="78"/>
      <c r="H105" s="53"/>
      <c r="I105" s="53"/>
      <c r="J105" s="12">
        <f t="shared" si="38"/>
        <v>0</v>
      </c>
      <c r="K105" s="10"/>
    </row>
    <row r="106" spans="2:11" ht="15.75" x14ac:dyDescent="0.25">
      <c r="B106" s="9"/>
      <c r="C106" s="64" t="s">
        <v>14</v>
      </c>
      <c r="D106" s="105" t="s">
        <v>23</v>
      </c>
      <c r="E106" s="131">
        <v>3800</v>
      </c>
      <c r="F106" s="133">
        <v>3800</v>
      </c>
      <c r="G106" s="133">
        <v>3800</v>
      </c>
      <c r="H106" s="133">
        <v>3800</v>
      </c>
      <c r="I106" s="133">
        <v>3800</v>
      </c>
      <c r="J106" s="12">
        <f t="shared" si="38"/>
        <v>19000</v>
      </c>
      <c r="K106" s="10"/>
    </row>
    <row r="107" spans="2:11" ht="15.75" x14ac:dyDescent="0.25">
      <c r="B107" s="9"/>
      <c r="C107" s="71" t="s">
        <v>9</v>
      </c>
      <c r="D107" s="104" t="s">
        <v>23</v>
      </c>
      <c r="E107" s="112">
        <v>0</v>
      </c>
      <c r="F107" s="113"/>
      <c r="G107" s="78"/>
      <c r="H107" s="53"/>
      <c r="I107" s="53"/>
      <c r="J107" s="12">
        <f t="shared" si="38"/>
        <v>0</v>
      </c>
      <c r="K107" s="10"/>
    </row>
    <row r="108" spans="2:11" ht="47.25" x14ac:dyDescent="0.25">
      <c r="B108" s="9" t="s">
        <v>170</v>
      </c>
      <c r="C108" s="70" t="s">
        <v>190</v>
      </c>
      <c r="D108" s="102" t="s">
        <v>4</v>
      </c>
      <c r="E108" s="80">
        <f>SUM(E109:E112)</f>
        <v>2000</v>
      </c>
      <c r="F108" s="80">
        <f t="shared" ref="F108:I108" si="50">SUM(F109:F112)</f>
        <v>0</v>
      </c>
      <c r="G108" s="80">
        <f t="shared" si="50"/>
        <v>0</v>
      </c>
      <c r="H108" s="80">
        <f t="shared" si="50"/>
        <v>0</v>
      </c>
      <c r="I108" s="80">
        <f t="shared" si="50"/>
        <v>0</v>
      </c>
      <c r="J108" s="12">
        <f t="shared" si="38"/>
        <v>2000</v>
      </c>
      <c r="K108" s="10"/>
    </row>
    <row r="109" spans="2:11" ht="15.75" x14ac:dyDescent="0.25">
      <c r="B109" s="9"/>
      <c r="C109" s="71" t="s">
        <v>6</v>
      </c>
      <c r="D109" s="99" t="s">
        <v>19</v>
      </c>
      <c r="E109" s="112"/>
      <c r="F109" s="112"/>
      <c r="G109" s="78"/>
      <c r="H109" s="53"/>
      <c r="I109" s="53"/>
      <c r="J109" s="12">
        <f t="shared" si="38"/>
        <v>0</v>
      </c>
      <c r="K109" s="10"/>
    </row>
    <row r="110" spans="2:11" ht="15.75" x14ac:dyDescent="0.25">
      <c r="B110" s="9"/>
      <c r="C110" s="71" t="s">
        <v>7</v>
      </c>
      <c r="D110" s="99" t="s">
        <v>19</v>
      </c>
      <c r="E110" s="113"/>
      <c r="F110" s="113"/>
      <c r="G110" s="78"/>
      <c r="H110" s="53"/>
      <c r="I110" s="53"/>
      <c r="J110" s="12">
        <f t="shared" si="38"/>
        <v>0</v>
      </c>
      <c r="K110" s="10"/>
    </row>
    <row r="111" spans="2:11" ht="15.75" x14ac:dyDescent="0.25">
      <c r="B111" s="9"/>
      <c r="C111" s="64" t="s">
        <v>14</v>
      </c>
      <c r="D111" s="99" t="s">
        <v>19</v>
      </c>
      <c r="E111" s="112">
        <v>2000</v>
      </c>
      <c r="F111" s="112"/>
      <c r="G111" s="78"/>
      <c r="H111" s="53"/>
      <c r="I111" s="53">
        <v>0</v>
      </c>
      <c r="J111" s="12">
        <f t="shared" si="38"/>
        <v>2000</v>
      </c>
      <c r="K111" s="10"/>
    </row>
    <row r="112" spans="2:11" ht="15.75" x14ac:dyDescent="0.25">
      <c r="B112" s="9"/>
      <c r="C112" s="71" t="s">
        <v>9</v>
      </c>
      <c r="D112" s="99" t="s">
        <v>19</v>
      </c>
      <c r="E112" s="117">
        <v>0</v>
      </c>
      <c r="F112" s="112">
        <v>0</v>
      </c>
      <c r="G112" s="78"/>
      <c r="H112" s="4"/>
      <c r="I112" s="53"/>
      <c r="J112" s="12">
        <f t="shared" si="38"/>
        <v>0</v>
      </c>
      <c r="K112" s="10"/>
    </row>
    <row r="113" spans="2:11" ht="63" x14ac:dyDescent="0.25">
      <c r="B113" s="9" t="s">
        <v>171</v>
      </c>
      <c r="C113" s="64" t="s">
        <v>24</v>
      </c>
      <c r="D113" s="102" t="s">
        <v>4</v>
      </c>
      <c r="E113" s="80">
        <f t="shared" ref="E113:G113" si="51">SUM(E114:E117)</f>
        <v>10300</v>
      </c>
      <c r="F113" s="80">
        <f t="shared" si="51"/>
        <v>0</v>
      </c>
      <c r="G113" s="80">
        <f t="shared" si="51"/>
        <v>0</v>
      </c>
      <c r="H113" s="73">
        <f>SUM(H114:H117)</f>
        <v>0</v>
      </c>
      <c r="I113" s="55">
        <f>I116</f>
        <v>0</v>
      </c>
      <c r="J113" s="12">
        <f t="shared" si="38"/>
        <v>10300</v>
      </c>
      <c r="K113" s="10"/>
    </row>
    <row r="114" spans="2:11" ht="15.75" x14ac:dyDescent="0.25">
      <c r="B114" s="9"/>
      <c r="C114" s="64" t="s">
        <v>12</v>
      </c>
      <c r="D114" s="99" t="s">
        <v>19</v>
      </c>
      <c r="E114" s="112"/>
      <c r="F114" s="112"/>
      <c r="G114" s="78"/>
      <c r="H114" s="4"/>
      <c r="I114" s="53"/>
      <c r="J114" s="12">
        <f t="shared" si="38"/>
        <v>0</v>
      </c>
      <c r="K114" s="10"/>
    </row>
    <row r="115" spans="2:11" ht="15.75" x14ac:dyDescent="0.25">
      <c r="B115" s="9"/>
      <c r="C115" s="64" t="s">
        <v>13</v>
      </c>
      <c r="D115" s="99" t="s">
        <v>19</v>
      </c>
      <c r="E115" s="112"/>
      <c r="F115" s="112"/>
      <c r="G115" s="78"/>
      <c r="H115" s="4"/>
      <c r="I115" s="53"/>
      <c r="J115" s="12">
        <f t="shared" si="38"/>
        <v>0</v>
      </c>
      <c r="K115" s="10"/>
    </row>
    <row r="116" spans="2:11" ht="15.75" x14ac:dyDescent="0.25">
      <c r="B116" s="9"/>
      <c r="C116" s="64" t="s">
        <v>14</v>
      </c>
      <c r="D116" s="99" t="s">
        <v>19</v>
      </c>
      <c r="E116" s="112">
        <v>10300</v>
      </c>
      <c r="F116" s="112">
        <v>0</v>
      </c>
      <c r="G116" s="78">
        <v>0</v>
      </c>
      <c r="H116" s="53">
        <v>0</v>
      </c>
      <c r="I116" s="53">
        <v>0</v>
      </c>
      <c r="J116" s="12">
        <f t="shared" si="38"/>
        <v>10300</v>
      </c>
      <c r="K116" s="10"/>
    </row>
    <row r="117" spans="2:11" ht="15.75" x14ac:dyDescent="0.25">
      <c r="B117" s="9"/>
      <c r="C117" s="64" t="s">
        <v>15</v>
      </c>
      <c r="D117" s="99" t="s">
        <v>19</v>
      </c>
      <c r="E117" s="112"/>
      <c r="F117" s="112"/>
      <c r="G117" s="78"/>
      <c r="H117" s="4"/>
      <c r="I117" s="53"/>
      <c r="J117" s="12">
        <f t="shared" si="38"/>
        <v>0</v>
      </c>
      <c r="K117" s="10"/>
    </row>
    <row r="118" spans="2:11" ht="31.5" x14ac:dyDescent="0.25">
      <c r="B118" s="60" t="s">
        <v>184</v>
      </c>
      <c r="C118" s="71" t="s">
        <v>114</v>
      </c>
      <c r="D118" s="129" t="s">
        <v>4</v>
      </c>
      <c r="E118" s="93">
        <f t="shared" ref="E118:F118" si="52">E119</f>
        <v>42184.800000000003</v>
      </c>
      <c r="F118" s="93">
        <f t="shared" si="52"/>
        <v>0</v>
      </c>
      <c r="G118" s="93">
        <f>G119</f>
        <v>0</v>
      </c>
      <c r="H118" s="128">
        <f>SUM(H119:H122)</f>
        <v>0</v>
      </c>
      <c r="I118" s="167">
        <f t="shared" ref="I118" si="53">SUM(I119:I122)</f>
        <v>0</v>
      </c>
      <c r="J118" s="12">
        <f t="shared" si="38"/>
        <v>42184.800000000003</v>
      </c>
      <c r="K118" s="10"/>
    </row>
    <row r="119" spans="2:11" ht="15.75" x14ac:dyDescent="0.25">
      <c r="B119" s="9"/>
      <c r="C119" s="71" t="s">
        <v>6</v>
      </c>
      <c r="D119" s="99" t="s">
        <v>19</v>
      </c>
      <c r="E119" s="112">
        <v>42184.800000000003</v>
      </c>
      <c r="F119" s="112"/>
      <c r="G119" s="78"/>
      <c r="H119" s="4"/>
      <c r="I119" s="53"/>
      <c r="J119" s="12">
        <f t="shared" si="38"/>
        <v>42184.800000000003</v>
      </c>
      <c r="K119" s="10"/>
    </row>
    <row r="120" spans="2:11" ht="15.75" x14ac:dyDescent="0.25">
      <c r="B120" s="9"/>
      <c r="C120" s="71" t="s">
        <v>7</v>
      </c>
      <c r="D120" s="99" t="s">
        <v>19</v>
      </c>
      <c r="E120" s="112"/>
      <c r="F120" s="112"/>
      <c r="G120" s="78"/>
      <c r="H120" s="4"/>
      <c r="I120" s="53"/>
      <c r="J120" s="12">
        <f t="shared" si="38"/>
        <v>0</v>
      </c>
      <c r="K120" s="10"/>
    </row>
    <row r="121" spans="2:11" ht="15.75" x14ac:dyDescent="0.25">
      <c r="B121" s="9"/>
      <c r="C121" s="64" t="s">
        <v>14</v>
      </c>
      <c r="D121" s="99" t="s">
        <v>19</v>
      </c>
      <c r="E121" s="112"/>
      <c r="F121" s="112"/>
      <c r="G121" s="79"/>
      <c r="H121" s="44"/>
      <c r="I121" s="54"/>
      <c r="J121" s="12">
        <f t="shared" si="38"/>
        <v>0</v>
      </c>
      <c r="K121" s="10"/>
    </row>
    <row r="122" spans="2:11" ht="15.75" x14ac:dyDescent="0.25">
      <c r="B122" s="9"/>
      <c r="C122" s="71" t="s">
        <v>9</v>
      </c>
      <c r="D122" s="99" t="s">
        <v>19</v>
      </c>
      <c r="E122" s="112"/>
      <c r="F122" s="112"/>
      <c r="G122" s="78"/>
      <c r="H122" s="4"/>
      <c r="I122" s="53"/>
      <c r="J122" s="12">
        <f t="shared" si="38"/>
        <v>0</v>
      </c>
      <c r="K122" s="10"/>
    </row>
    <row r="123" spans="2:11" ht="53.25" customHeight="1" x14ac:dyDescent="0.25">
      <c r="B123" s="60" t="s">
        <v>191</v>
      </c>
      <c r="C123" s="71" t="s">
        <v>71</v>
      </c>
      <c r="D123" s="129" t="s">
        <v>4</v>
      </c>
      <c r="E123" s="93">
        <f t="shared" ref="E123:F123" si="54">SUM(E124:E127)</f>
        <v>20258.2</v>
      </c>
      <c r="F123" s="93">
        <f t="shared" si="54"/>
        <v>0</v>
      </c>
      <c r="G123" s="93">
        <f>SUM(G124:G127)</f>
        <v>0</v>
      </c>
      <c r="H123" s="128">
        <f>SUM(H124:H127)</f>
        <v>0</v>
      </c>
      <c r="I123" s="167">
        <f t="shared" ref="I123" si="55">I124+I125+I126</f>
        <v>0</v>
      </c>
      <c r="J123" s="12">
        <f t="shared" si="38"/>
        <v>20258.2</v>
      </c>
      <c r="K123" s="10"/>
    </row>
    <row r="124" spans="2:11" ht="15.75" x14ac:dyDescent="0.25">
      <c r="B124" s="9"/>
      <c r="C124" s="71" t="s">
        <v>6</v>
      </c>
      <c r="D124" s="99" t="s">
        <v>19</v>
      </c>
      <c r="E124" s="112">
        <v>18351.900000000001</v>
      </c>
      <c r="F124" s="112"/>
      <c r="G124" s="112"/>
      <c r="H124" s="112"/>
      <c r="I124" s="112"/>
      <c r="J124" s="12">
        <f t="shared" si="38"/>
        <v>18351.900000000001</v>
      </c>
      <c r="K124" s="10"/>
    </row>
    <row r="125" spans="2:11" ht="15.75" x14ac:dyDescent="0.25">
      <c r="B125" s="9"/>
      <c r="C125" s="71" t="s">
        <v>7</v>
      </c>
      <c r="D125" s="99" t="s">
        <v>19</v>
      </c>
      <c r="E125" s="112">
        <f>1171.4+537.7</f>
        <v>1709.1000000000001</v>
      </c>
      <c r="F125" s="112"/>
      <c r="G125" s="112"/>
      <c r="H125" s="112"/>
      <c r="I125" s="112"/>
      <c r="J125" s="12">
        <f t="shared" si="38"/>
        <v>1709.1000000000001</v>
      </c>
      <c r="K125" s="10"/>
    </row>
    <row r="126" spans="2:11" ht="15.75" x14ac:dyDescent="0.25">
      <c r="B126" s="9"/>
      <c r="C126" s="64" t="s">
        <v>14</v>
      </c>
      <c r="D126" s="99" t="s">
        <v>19</v>
      </c>
      <c r="E126" s="112">
        <v>197.2</v>
      </c>
      <c r="F126" s="112"/>
      <c r="G126" s="112"/>
      <c r="H126" s="112"/>
      <c r="I126" s="112"/>
      <c r="J126" s="12">
        <f t="shared" si="38"/>
        <v>197.2</v>
      </c>
      <c r="K126" s="10"/>
    </row>
    <row r="127" spans="2:11" ht="15.75" x14ac:dyDescent="0.25">
      <c r="B127" s="9"/>
      <c r="C127" s="71" t="s">
        <v>9</v>
      </c>
      <c r="D127" s="99" t="s">
        <v>19</v>
      </c>
      <c r="E127" s="112"/>
      <c r="F127" s="112"/>
      <c r="G127" s="78"/>
      <c r="H127" s="53"/>
      <c r="I127" s="53"/>
      <c r="J127" s="12">
        <f t="shared" si="38"/>
        <v>0</v>
      </c>
      <c r="K127" s="10"/>
    </row>
    <row r="128" spans="2:11" ht="78.75" x14ac:dyDescent="0.25">
      <c r="B128" s="60" t="s">
        <v>192</v>
      </c>
      <c r="C128" s="71" t="s">
        <v>115</v>
      </c>
      <c r="D128" s="99"/>
      <c r="E128" s="81">
        <f t="shared" ref="E128:F128" si="56">E130</f>
        <v>4554.3999999999996</v>
      </c>
      <c r="F128" s="81">
        <f t="shared" si="56"/>
        <v>4309.5</v>
      </c>
      <c r="G128" s="81">
        <f>G130</f>
        <v>4285</v>
      </c>
      <c r="H128" s="56">
        <f>H130</f>
        <v>4285</v>
      </c>
      <c r="I128" s="56">
        <f>I130</f>
        <v>4285</v>
      </c>
      <c r="J128" s="12">
        <f t="shared" si="38"/>
        <v>21718.9</v>
      </c>
      <c r="K128" s="10"/>
    </row>
    <row r="129" spans="2:15" ht="15.75" x14ac:dyDescent="0.25">
      <c r="B129" s="59"/>
      <c r="C129" s="71" t="s">
        <v>6</v>
      </c>
      <c r="D129" s="99" t="s">
        <v>19</v>
      </c>
      <c r="E129" s="112"/>
      <c r="F129" s="112"/>
      <c r="G129" s="78"/>
      <c r="H129" s="53"/>
      <c r="I129" s="53"/>
      <c r="J129" s="12">
        <f t="shared" si="38"/>
        <v>0</v>
      </c>
      <c r="K129" s="10"/>
    </row>
    <row r="130" spans="2:15" ht="15.75" x14ac:dyDescent="0.25">
      <c r="B130" s="59"/>
      <c r="C130" s="71" t="s">
        <v>7</v>
      </c>
      <c r="D130" s="99" t="s">
        <v>19</v>
      </c>
      <c r="E130" s="112">
        <v>4554.3999999999996</v>
      </c>
      <c r="F130" s="112">
        <v>4309.5</v>
      </c>
      <c r="G130" s="78">
        <v>4285</v>
      </c>
      <c r="H130" s="78">
        <v>4285</v>
      </c>
      <c r="I130" s="78">
        <v>4285</v>
      </c>
      <c r="J130" s="12">
        <f t="shared" si="38"/>
        <v>21718.9</v>
      </c>
      <c r="K130" s="10"/>
    </row>
    <row r="131" spans="2:15" ht="15.75" x14ac:dyDescent="0.25">
      <c r="B131" s="59"/>
      <c r="C131" s="64" t="s">
        <v>14</v>
      </c>
      <c r="D131" s="99" t="s">
        <v>19</v>
      </c>
      <c r="E131" s="112"/>
      <c r="F131" s="112"/>
      <c r="G131" s="78"/>
      <c r="H131" s="53"/>
      <c r="I131" s="53"/>
      <c r="J131" s="12">
        <f t="shared" si="38"/>
        <v>0</v>
      </c>
      <c r="K131" s="10"/>
    </row>
    <row r="132" spans="2:15" ht="15.75" x14ac:dyDescent="0.25">
      <c r="B132" s="59"/>
      <c r="C132" s="71" t="s">
        <v>9</v>
      </c>
      <c r="D132" s="99" t="s">
        <v>19</v>
      </c>
      <c r="E132" s="112"/>
      <c r="F132" s="112"/>
      <c r="G132" s="78"/>
      <c r="H132" s="53"/>
      <c r="I132" s="53"/>
      <c r="J132" s="12">
        <f t="shared" si="38"/>
        <v>0</v>
      </c>
      <c r="K132" s="10"/>
    </row>
    <row r="133" spans="2:15" ht="173.25" x14ac:dyDescent="0.25">
      <c r="B133" s="47" t="s">
        <v>193</v>
      </c>
      <c r="C133" s="64" t="s">
        <v>111</v>
      </c>
      <c r="D133" s="99" t="s">
        <v>4</v>
      </c>
      <c r="E133" s="81">
        <f t="shared" ref="E133:F133" si="57">SUM(E134:E137)</f>
        <v>1440.6</v>
      </c>
      <c r="F133" s="81">
        <f t="shared" si="57"/>
        <v>1143.7</v>
      </c>
      <c r="G133" s="81">
        <f>SUM(G134:G137)</f>
        <v>1112.9000000000001</v>
      </c>
      <c r="H133" s="56">
        <f>H135</f>
        <v>1112.9000000000001</v>
      </c>
      <c r="I133" s="56">
        <f>I135</f>
        <v>1112.9000000000001</v>
      </c>
      <c r="J133" s="12">
        <f t="shared" si="38"/>
        <v>5923</v>
      </c>
      <c r="K133" s="10"/>
    </row>
    <row r="134" spans="2:15" ht="15.75" x14ac:dyDescent="0.25">
      <c r="B134" s="47"/>
      <c r="C134" s="64" t="s">
        <v>12</v>
      </c>
      <c r="D134" s="99" t="s">
        <v>19</v>
      </c>
      <c r="E134" s="112"/>
      <c r="F134" s="112"/>
      <c r="G134" s="78"/>
      <c r="H134" s="53"/>
      <c r="I134" s="53"/>
      <c r="J134" s="12">
        <f t="shared" si="38"/>
        <v>0</v>
      </c>
      <c r="K134" s="10"/>
    </row>
    <row r="135" spans="2:15" ht="15.75" x14ac:dyDescent="0.25">
      <c r="B135" s="47"/>
      <c r="C135" s="64" t="s">
        <v>13</v>
      </c>
      <c r="D135" s="99" t="s">
        <v>19</v>
      </c>
      <c r="E135" s="112">
        <v>1440.6</v>
      </c>
      <c r="F135" s="112">
        <v>1143.7</v>
      </c>
      <c r="G135" s="78">
        <v>1112.9000000000001</v>
      </c>
      <c r="H135" s="78">
        <v>1112.9000000000001</v>
      </c>
      <c r="I135" s="78">
        <v>1112.9000000000001</v>
      </c>
      <c r="J135" s="12">
        <f t="shared" si="38"/>
        <v>5923</v>
      </c>
      <c r="K135" s="10"/>
    </row>
    <row r="136" spans="2:15" ht="15.75" x14ac:dyDescent="0.25">
      <c r="B136" s="47"/>
      <c r="C136" s="64" t="s">
        <v>14</v>
      </c>
      <c r="D136" s="99" t="s">
        <v>19</v>
      </c>
      <c r="E136" s="112">
        <v>0</v>
      </c>
      <c r="F136" s="112">
        <v>0</v>
      </c>
      <c r="G136" s="78"/>
      <c r="H136" s="53">
        <v>0</v>
      </c>
      <c r="I136" s="54">
        <v>0</v>
      </c>
      <c r="J136" s="12">
        <f t="shared" si="38"/>
        <v>0</v>
      </c>
      <c r="K136" s="10"/>
    </row>
    <row r="137" spans="2:15" ht="15.75" x14ac:dyDescent="0.25">
      <c r="B137" s="47"/>
      <c r="C137" s="64" t="s">
        <v>15</v>
      </c>
      <c r="D137" s="99" t="s">
        <v>19</v>
      </c>
      <c r="E137" s="113"/>
      <c r="F137" s="112"/>
      <c r="G137" s="78"/>
      <c r="H137" s="53"/>
      <c r="I137" s="53"/>
      <c r="J137" s="12">
        <f t="shared" si="38"/>
        <v>0</v>
      </c>
      <c r="K137" s="10"/>
    </row>
    <row r="138" spans="2:15" ht="110.25" x14ac:dyDescent="0.25">
      <c r="B138" s="52" t="s">
        <v>194</v>
      </c>
      <c r="C138" s="64" t="s">
        <v>219</v>
      </c>
      <c r="D138" s="99" t="s">
        <v>23</v>
      </c>
      <c r="E138" s="78">
        <f t="shared" ref="E138:F138" si="58">E139+E140+E141</f>
        <v>1762.1</v>
      </c>
      <c r="F138" s="78">
        <f t="shared" si="58"/>
        <v>0</v>
      </c>
      <c r="G138" s="78">
        <f>G139+G140+G141</f>
        <v>0</v>
      </c>
      <c r="H138" s="53">
        <f>H139+H140+H141</f>
        <v>0</v>
      </c>
      <c r="I138" s="53">
        <f t="shared" ref="I138" si="59">I139+I140+I141</f>
        <v>0</v>
      </c>
      <c r="J138" s="12">
        <f t="shared" si="38"/>
        <v>1762.1</v>
      </c>
      <c r="K138" s="10"/>
    </row>
    <row r="139" spans="2:15" ht="15.75" x14ac:dyDescent="0.25">
      <c r="B139" s="52"/>
      <c r="C139" s="71" t="s">
        <v>6</v>
      </c>
      <c r="D139" s="99" t="s">
        <v>18</v>
      </c>
      <c r="E139" s="112">
        <v>1727.1</v>
      </c>
      <c r="F139" s="127"/>
      <c r="G139" s="78"/>
      <c r="H139" s="53"/>
      <c r="I139" s="53"/>
      <c r="J139" s="12">
        <f t="shared" si="38"/>
        <v>1727.1</v>
      </c>
      <c r="K139" s="10"/>
    </row>
    <row r="140" spans="2:15" ht="15.75" x14ac:dyDescent="0.25">
      <c r="B140" s="52"/>
      <c r="C140" s="71" t="s">
        <v>7</v>
      </c>
      <c r="D140" s="99" t="s">
        <v>18</v>
      </c>
      <c r="E140" s="112">
        <v>17.399999999999999</v>
      </c>
      <c r="F140" s="127"/>
      <c r="G140" s="78"/>
      <c r="H140" s="53"/>
      <c r="I140" s="53"/>
      <c r="J140" s="12">
        <f t="shared" si="38"/>
        <v>17.399999999999999</v>
      </c>
      <c r="K140" s="10"/>
    </row>
    <row r="141" spans="2:15" ht="15.75" x14ac:dyDescent="0.25">
      <c r="B141" s="52"/>
      <c r="C141" s="71" t="s">
        <v>112</v>
      </c>
      <c r="D141" s="99" t="s">
        <v>18</v>
      </c>
      <c r="E141" s="112">
        <v>17.600000000000001</v>
      </c>
      <c r="F141" s="112"/>
      <c r="G141" s="78"/>
      <c r="H141" s="53"/>
      <c r="I141" s="53"/>
      <c r="J141" s="12">
        <f t="shared" si="38"/>
        <v>17.600000000000001</v>
      </c>
      <c r="K141" s="10"/>
    </row>
    <row r="142" spans="2:15" ht="15.75" x14ac:dyDescent="0.25">
      <c r="B142" s="52"/>
      <c r="C142" s="71" t="s">
        <v>9</v>
      </c>
      <c r="D142" s="99" t="s">
        <v>18</v>
      </c>
      <c r="E142" s="112"/>
      <c r="F142" s="112"/>
      <c r="G142" s="78"/>
      <c r="H142" s="53"/>
      <c r="I142" s="53"/>
      <c r="J142" s="12">
        <f t="shared" si="38"/>
        <v>0</v>
      </c>
      <c r="K142" s="10"/>
    </row>
    <row r="143" spans="2:15" ht="135" customHeight="1" x14ac:dyDescent="0.25">
      <c r="B143" s="143" t="s">
        <v>214</v>
      </c>
      <c r="C143" s="145" t="s">
        <v>183</v>
      </c>
      <c r="D143" s="106" t="s">
        <v>23</v>
      </c>
      <c r="E143" s="82">
        <f t="shared" ref="E143:F143" si="60">E145+E146</f>
        <v>2462.1999999999998</v>
      </c>
      <c r="F143" s="82">
        <f t="shared" si="60"/>
        <v>2462.1999999999998</v>
      </c>
      <c r="G143" s="82">
        <f>G145+G146</f>
        <v>2416.8000000000002</v>
      </c>
      <c r="H143" s="57">
        <f t="shared" ref="H143:I143" si="61">H145+H146</f>
        <v>2416.8000000000002</v>
      </c>
      <c r="I143" s="57">
        <f t="shared" si="61"/>
        <v>2416.8000000000002</v>
      </c>
      <c r="J143" s="12">
        <f t="shared" si="38"/>
        <v>12174.8</v>
      </c>
      <c r="K143" s="10"/>
      <c r="O143" s="200"/>
    </row>
    <row r="144" spans="2:15" ht="15" customHeight="1" x14ac:dyDescent="0.25">
      <c r="B144" s="143"/>
      <c r="C144" s="144" t="s">
        <v>6</v>
      </c>
      <c r="D144" s="106" t="s">
        <v>23</v>
      </c>
      <c r="E144" s="112"/>
      <c r="F144" s="112"/>
      <c r="G144" s="81"/>
      <c r="H144" s="56">
        <v>0</v>
      </c>
      <c r="I144" s="56">
        <v>0</v>
      </c>
      <c r="J144" s="12">
        <f t="shared" si="38"/>
        <v>0</v>
      </c>
      <c r="K144" s="10"/>
      <c r="O144" s="200"/>
    </row>
    <row r="145" spans="2:11" ht="15.75" x14ac:dyDescent="0.25">
      <c r="B145" s="143"/>
      <c r="C145" s="144" t="s">
        <v>7</v>
      </c>
      <c r="D145" s="106" t="s">
        <v>23</v>
      </c>
      <c r="E145" s="115">
        <v>2162.1999999999998</v>
      </c>
      <c r="F145" s="115">
        <v>2162.1999999999998</v>
      </c>
      <c r="G145" s="82">
        <v>2116.8000000000002</v>
      </c>
      <c r="H145" s="82">
        <v>2116.8000000000002</v>
      </c>
      <c r="I145" s="82">
        <v>2116.8000000000002</v>
      </c>
      <c r="J145" s="12">
        <f t="shared" si="38"/>
        <v>10674.8</v>
      </c>
      <c r="K145" s="10"/>
    </row>
    <row r="146" spans="2:11" ht="15.75" x14ac:dyDescent="0.25">
      <c r="B146" s="143"/>
      <c r="C146" s="182" t="s">
        <v>112</v>
      </c>
      <c r="D146" s="99" t="s">
        <v>23</v>
      </c>
      <c r="E146" s="112">
        <v>300</v>
      </c>
      <c r="F146" s="112">
        <v>300</v>
      </c>
      <c r="G146" s="112">
        <v>300</v>
      </c>
      <c r="H146" s="112">
        <v>300</v>
      </c>
      <c r="I146" s="112">
        <v>300</v>
      </c>
      <c r="J146" s="12">
        <f t="shared" si="38"/>
        <v>1500</v>
      </c>
      <c r="K146" s="10"/>
    </row>
    <row r="147" spans="2:11" ht="15.75" x14ac:dyDescent="0.25">
      <c r="B147" s="143"/>
      <c r="C147" s="144" t="s">
        <v>9</v>
      </c>
      <c r="D147" s="106" t="s">
        <v>23</v>
      </c>
      <c r="E147" s="116"/>
      <c r="F147" s="116"/>
      <c r="G147" s="81">
        <v>0</v>
      </c>
      <c r="H147" s="56">
        <v>0</v>
      </c>
      <c r="I147" s="56">
        <v>0</v>
      </c>
      <c r="J147" s="12">
        <f t="shared" si="38"/>
        <v>0</v>
      </c>
      <c r="K147" s="10"/>
    </row>
    <row r="148" spans="2:11" ht="63" x14ac:dyDescent="0.25">
      <c r="B148" s="160" t="s">
        <v>215</v>
      </c>
      <c r="C148" s="145" t="s">
        <v>182</v>
      </c>
      <c r="D148" s="99"/>
      <c r="E148" s="57">
        <f t="shared" ref="E148:H148" si="62">E150+E151</f>
        <v>7611.7</v>
      </c>
      <c r="F148" s="57">
        <f t="shared" si="62"/>
        <v>5446.4</v>
      </c>
      <c r="G148" s="57">
        <f t="shared" si="62"/>
        <v>4865.3999999999996</v>
      </c>
      <c r="H148" s="57">
        <f t="shared" si="62"/>
        <v>4865.3999999999996</v>
      </c>
      <c r="I148" s="57">
        <f t="shared" ref="I148" si="63">I150+I151</f>
        <v>4865.3999999999996</v>
      </c>
      <c r="J148" s="12">
        <f t="shared" si="38"/>
        <v>27654.300000000003</v>
      </c>
      <c r="K148" s="10"/>
    </row>
    <row r="149" spans="2:11" ht="15.75" x14ac:dyDescent="0.25">
      <c r="B149" s="160"/>
      <c r="C149" s="159" t="s">
        <v>6</v>
      </c>
      <c r="D149" s="106" t="s">
        <v>23</v>
      </c>
      <c r="E149" s="112"/>
      <c r="F149" s="112"/>
      <c r="G149" s="81"/>
      <c r="H149" s="56"/>
      <c r="I149" s="56"/>
      <c r="J149" s="12">
        <f t="shared" si="38"/>
        <v>0</v>
      </c>
      <c r="K149" s="10"/>
    </row>
    <row r="150" spans="2:11" ht="15.75" x14ac:dyDescent="0.25">
      <c r="B150" s="160"/>
      <c r="C150" s="159" t="s">
        <v>7</v>
      </c>
      <c r="D150" s="106" t="s">
        <v>23</v>
      </c>
      <c r="E150" s="115">
        <v>7611.7</v>
      </c>
      <c r="F150" s="115">
        <v>5446.4</v>
      </c>
      <c r="G150" s="82">
        <v>4865.3999999999996</v>
      </c>
      <c r="H150" s="82">
        <v>4865.3999999999996</v>
      </c>
      <c r="I150" s="82">
        <v>4865.3999999999996</v>
      </c>
      <c r="J150" s="12">
        <f t="shared" si="38"/>
        <v>27654.300000000003</v>
      </c>
      <c r="K150" s="10"/>
    </row>
    <row r="151" spans="2:11" ht="15.75" x14ac:dyDescent="0.25">
      <c r="B151" s="160"/>
      <c r="C151" s="182" t="s">
        <v>112</v>
      </c>
      <c r="D151" s="99" t="s">
        <v>23</v>
      </c>
      <c r="E151" s="112"/>
      <c r="F151" s="112"/>
      <c r="G151" s="83"/>
      <c r="H151" s="58"/>
      <c r="I151" s="58"/>
      <c r="J151" s="12">
        <f t="shared" si="38"/>
        <v>0</v>
      </c>
      <c r="K151" s="10"/>
    </row>
    <row r="152" spans="2:11" ht="15.75" x14ac:dyDescent="0.25">
      <c r="B152" s="160"/>
      <c r="C152" s="159" t="s">
        <v>9</v>
      </c>
      <c r="D152" s="106" t="s">
        <v>23</v>
      </c>
      <c r="E152" s="116"/>
      <c r="F152" s="116"/>
      <c r="G152" s="81"/>
      <c r="H152" s="56"/>
      <c r="I152" s="56"/>
      <c r="J152" s="12">
        <f t="shared" si="38"/>
        <v>0</v>
      </c>
      <c r="K152" s="10"/>
    </row>
    <row r="153" spans="2:11" ht="126" x14ac:dyDescent="0.25">
      <c r="B153" s="186" t="s">
        <v>194</v>
      </c>
      <c r="C153" s="64" t="s">
        <v>220</v>
      </c>
      <c r="D153" s="99" t="s">
        <v>23</v>
      </c>
      <c r="E153" s="78">
        <f t="shared" ref="E153:F153" si="64">E154+E155+E156</f>
        <v>666.7</v>
      </c>
      <c r="F153" s="78">
        <f t="shared" si="64"/>
        <v>0</v>
      </c>
      <c r="G153" s="78">
        <f>G154+G155+G156</f>
        <v>0</v>
      </c>
      <c r="H153" s="53">
        <f>H154+H155+H156</f>
        <v>0</v>
      </c>
      <c r="I153" s="53">
        <f t="shared" ref="I153" si="65">I154+I155+I156</f>
        <v>0</v>
      </c>
      <c r="J153" s="12">
        <f t="shared" ref="J153:J157" si="66">SUM(E153:I153)</f>
        <v>666.7</v>
      </c>
      <c r="K153" s="10"/>
    </row>
    <row r="154" spans="2:11" ht="15.75" x14ac:dyDescent="0.25">
      <c r="B154" s="186"/>
      <c r="C154" s="182" t="s">
        <v>6</v>
      </c>
      <c r="D154" s="99" t="s">
        <v>18</v>
      </c>
      <c r="E154" s="112">
        <v>666.7</v>
      </c>
      <c r="F154" s="127"/>
      <c r="G154" s="78"/>
      <c r="H154" s="53"/>
      <c r="I154" s="53"/>
      <c r="J154" s="12">
        <f t="shared" si="66"/>
        <v>666.7</v>
      </c>
      <c r="K154" s="10"/>
    </row>
    <row r="155" spans="2:11" ht="15.75" x14ac:dyDescent="0.25">
      <c r="B155" s="186"/>
      <c r="C155" s="182" t="s">
        <v>7</v>
      </c>
      <c r="D155" s="99" t="s">
        <v>18</v>
      </c>
      <c r="E155" s="112"/>
      <c r="F155" s="127"/>
      <c r="G155" s="78"/>
      <c r="H155" s="53"/>
      <c r="I155" s="53"/>
      <c r="J155" s="12">
        <f t="shared" si="66"/>
        <v>0</v>
      </c>
      <c r="K155" s="10"/>
    </row>
    <row r="156" spans="2:11" ht="15.75" x14ac:dyDescent="0.25">
      <c r="B156" s="186"/>
      <c r="C156" s="182" t="s">
        <v>112</v>
      </c>
      <c r="D156" s="99" t="s">
        <v>18</v>
      </c>
      <c r="E156" s="112"/>
      <c r="F156" s="112"/>
      <c r="G156" s="78"/>
      <c r="H156" s="53"/>
      <c r="I156" s="53"/>
      <c r="J156" s="12">
        <f t="shared" si="66"/>
        <v>0</v>
      </c>
      <c r="K156" s="10"/>
    </row>
    <row r="157" spans="2:11" ht="15.75" x14ac:dyDescent="0.25">
      <c r="B157" s="186"/>
      <c r="C157" s="182" t="s">
        <v>9</v>
      </c>
      <c r="D157" s="99" t="s">
        <v>18</v>
      </c>
      <c r="E157" s="112"/>
      <c r="F157" s="112"/>
      <c r="G157" s="78"/>
      <c r="H157" s="53"/>
      <c r="I157" s="53"/>
      <c r="J157" s="12">
        <f t="shared" si="66"/>
        <v>0</v>
      </c>
      <c r="K157" s="10"/>
    </row>
    <row r="158" spans="2:11" ht="63" x14ac:dyDescent="0.25">
      <c r="B158" s="1" t="s">
        <v>128</v>
      </c>
      <c r="C158" s="136" t="s">
        <v>195</v>
      </c>
      <c r="D158" s="97" t="s">
        <v>4</v>
      </c>
      <c r="E158" s="74">
        <f>E162+E163</f>
        <v>40021</v>
      </c>
      <c r="F158" s="74">
        <f t="shared" ref="F158:I158" si="67">F162+F163</f>
        <v>34068.800000000003</v>
      </c>
      <c r="G158" s="74">
        <f t="shared" si="67"/>
        <v>36715.800000000003</v>
      </c>
      <c r="H158" s="74">
        <f t="shared" si="67"/>
        <v>36715.800000000003</v>
      </c>
      <c r="I158" s="74">
        <f t="shared" si="67"/>
        <v>36715.800000000003</v>
      </c>
      <c r="J158" s="6">
        <f>SUM(E158:I158)</f>
        <v>184237.2</v>
      </c>
      <c r="K158" s="10"/>
    </row>
    <row r="159" spans="2:11" ht="15.75" x14ac:dyDescent="0.25">
      <c r="B159" s="23"/>
      <c r="C159" s="139" t="s">
        <v>5</v>
      </c>
      <c r="D159" s="99" t="s">
        <v>19</v>
      </c>
      <c r="E159" s="112">
        <v>0</v>
      </c>
      <c r="F159" s="112">
        <v>0</v>
      </c>
      <c r="G159" s="78"/>
      <c r="H159" s="4"/>
      <c r="I159" s="53"/>
      <c r="J159" s="6">
        <f t="shared" ref="J159:J201" si="68">SUM(E159:I159)</f>
        <v>0</v>
      </c>
      <c r="K159" s="10"/>
    </row>
    <row r="160" spans="2:11" ht="15.75" x14ac:dyDescent="0.25">
      <c r="B160" s="23"/>
      <c r="C160" s="139" t="s">
        <v>6</v>
      </c>
      <c r="D160" s="99" t="s">
        <v>19</v>
      </c>
      <c r="E160" s="142"/>
      <c r="F160" s="142"/>
      <c r="G160" s="81">
        <v>0</v>
      </c>
      <c r="H160" s="81">
        <v>0</v>
      </c>
      <c r="I160" s="56">
        <v>0</v>
      </c>
      <c r="J160" s="6">
        <f t="shared" si="68"/>
        <v>0</v>
      </c>
      <c r="K160" s="10"/>
    </row>
    <row r="161" spans="2:11" ht="15.75" x14ac:dyDescent="0.25">
      <c r="B161" s="137"/>
      <c r="C161" s="64" t="s">
        <v>7</v>
      </c>
      <c r="D161" s="99" t="s">
        <v>19</v>
      </c>
      <c r="E161" s="118">
        <v>0</v>
      </c>
      <c r="F161" s="118">
        <v>0</v>
      </c>
      <c r="G161" s="81">
        <f>G166+G171+G181+G186</f>
        <v>0</v>
      </c>
      <c r="H161" s="81">
        <f>H166+H171+H181+H186</f>
        <v>0</v>
      </c>
      <c r="I161" s="56">
        <f>I166+I171+I181+I186</f>
        <v>0</v>
      </c>
      <c r="J161" s="6">
        <f t="shared" si="68"/>
        <v>0</v>
      </c>
      <c r="K161" s="10"/>
    </row>
    <row r="162" spans="2:11" ht="15.75" x14ac:dyDescent="0.25">
      <c r="B162" s="137"/>
      <c r="C162" s="182" t="s">
        <v>112</v>
      </c>
      <c r="D162" s="99" t="s">
        <v>19</v>
      </c>
      <c r="E162" s="119">
        <f>E167+E172+E182+E187+E197+E177</f>
        <v>40021</v>
      </c>
      <c r="F162" s="119">
        <f t="shared" ref="F162:I162" si="69">F167+F172+F182+F187+F197+F177</f>
        <v>34068.800000000003</v>
      </c>
      <c r="G162" s="119">
        <f t="shared" si="69"/>
        <v>36715.800000000003</v>
      </c>
      <c r="H162" s="119">
        <f t="shared" si="69"/>
        <v>36715.800000000003</v>
      </c>
      <c r="I162" s="119">
        <f t="shared" si="69"/>
        <v>36715.800000000003</v>
      </c>
      <c r="J162" s="6">
        <f t="shared" si="68"/>
        <v>184237.2</v>
      </c>
      <c r="K162" s="10"/>
    </row>
    <row r="163" spans="2:11" ht="15.75" x14ac:dyDescent="0.25">
      <c r="B163" s="137"/>
      <c r="C163" s="139" t="s">
        <v>9</v>
      </c>
      <c r="D163" s="106" t="s">
        <v>23</v>
      </c>
      <c r="E163" s="196">
        <v>0</v>
      </c>
      <c r="F163" s="196">
        <v>0</v>
      </c>
      <c r="G163" s="196">
        <v>0</v>
      </c>
      <c r="H163" s="196">
        <v>0</v>
      </c>
      <c r="I163" s="196">
        <v>0</v>
      </c>
      <c r="J163" s="197">
        <f t="shared" si="68"/>
        <v>0</v>
      </c>
      <c r="K163" s="10"/>
    </row>
    <row r="164" spans="2:11" ht="126" x14ac:dyDescent="0.25">
      <c r="B164" s="191" t="s">
        <v>69</v>
      </c>
      <c r="C164" s="192" t="s">
        <v>135</v>
      </c>
      <c r="D164" s="193" t="s">
        <v>23</v>
      </c>
      <c r="E164" s="193">
        <f t="shared" ref="E164:F164" si="70">SUM(E165:E168)</f>
        <v>14</v>
      </c>
      <c r="F164" s="193">
        <f t="shared" si="70"/>
        <v>14</v>
      </c>
      <c r="G164" s="193">
        <f>SUM(G165:G168)</f>
        <v>14</v>
      </c>
      <c r="H164" s="193">
        <f>SUM(H165:H168)</f>
        <v>14</v>
      </c>
      <c r="I164" s="194">
        <f>I167</f>
        <v>14</v>
      </c>
      <c r="J164" s="6">
        <f t="shared" si="68"/>
        <v>70</v>
      </c>
      <c r="K164" s="10"/>
    </row>
    <row r="165" spans="2:11" ht="15.75" x14ac:dyDescent="0.25">
      <c r="B165" s="137"/>
      <c r="C165" s="139" t="s">
        <v>6</v>
      </c>
      <c r="D165" s="106" t="s">
        <v>23</v>
      </c>
      <c r="E165" s="124"/>
      <c r="F165" s="124"/>
      <c r="G165" s="81"/>
      <c r="H165" s="21">
        <v>0</v>
      </c>
      <c r="I165" s="56">
        <v>0</v>
      </c>
      <c r="J165" s="6">
        <f t="shared" si="68"/>
        <v>0</v>
      </c>
      <c r="K165" s="10"/>
    </row>
    <row r="166" spans="2:11" ht="15.75" x14ac:dyDescent="0.25">
      <c r="B166" s="137"/>
      <c r="C166" s="139" t="s">
        <v>7</v>
      </c>
      <c r="D166" s="106" t="s">
        <v>23</v>
      </c>
      <c r="E166" s="124"/>
      <c r="F166" s="124"/>
      <c r="G166" s="81"/>
      <c r="H166" s="21">
        <v>0</v>
      </c>
      <c r="I166" s="56">
        <v>0</v>
      </c>
      <c r="J166" s="6">
        <f t="shared" si="68"/>
        <v>0</v>
      </c>
      <c r="K166" s="10"/>
    </row>
    <row r="167" spans="2:11" ht="15.75" x14ac:dyDescent="0.25">
      <c r="B167" s="137"/>
      <c r="C167" s="182" t="s">
        <v>112</v>
      </c>
      <c r="D167" s="99" t="s">
        <v>23</v>
      </c>
      <c r="E167" s="124">
        <v>14</v>
      </c>
      <c r="F167" s="124">
        <v>14</v>
      </c>
      <c r="G167" s="78">
        <v>14</v>
      </c>
      <c r="H167" s="4">
        <v>14</v>
      </c>
      <c r="I167" s="53">
        <v>14</v>
      </c>
      <c r="J167" s="6">
        <f t="shared" si="68"/>
        <v>70</v>
      </c>
      <c r="K167" s="10"/>
    </row>
    <row r="168" spans="2:11" ht="15.75" x14ac:dyDescent="0.25">
      <c r="B168" s="137"/>
      <c r="C168" s="139" t="s">
        <v>9</v>
      </c>
      <c r="D168" s="106" t="s">
        <v>23</v>
      </c>
      <c r="E168" s="124"/>
      <c r="F168" s="124"/>
      <c r="G168" s="81"/>
      <c r="H168" s="21">
        <v>0</v>
      </c>
      <c r="I168" s="56">
        <v>0</v>
      </c>
      <c r="J168" s="6">
        <f t="shared" si="68"/>
        <v>0</v>
      </c>
      <c r="K168" s="10"/>
    </row>
    <row r="169" spans="2:11" ht="63" x14ac:dyDescent="0.25">
      <c r="B169" s="137" t="s">
        <v>129</v>
      </c>
      <c r="C169" s="139" t="s">
        <v>138</v>
      </c>
      <c r="D169" s="103" t="s">
        <v>23</v>
      </c>
      <c r="E169" s="24">
        <f>SUM(E170:E173)</f>
        <v>10619.6</v>
      </c>
      <c r="F169" s="24">
        <f t="shared" ref="F169:G169" si="71">SUM(F170:F173)</f>
        <v>15943.9</v>
      </c>
      <c r="G169" s="24">
        <f t="shared" si="71"/>
        <v>18347.7</v>
      </c>
      <c r="H169" s="24">
        <f>SUM(H170:H173)</f>
        <v>18347.7</v>
      </c>
      <c r="I169" s="168">
        <f t="shared" ref="I169" si="72">SUM(I170:I173)</f>
        <v>18347.7</v>
      </c>
      <c r="J169" s="6">
        <f t="shared" si="68"/>
        <v>81606.599999999991</v>
      </c>
      <c r="K169" s="10"/>
    </row>
    <row r="170" spans="2:11" ht="15.75" x14ac:dyDescent="0.25">
      <c r="B170" s="137"/>
      <c r="C170" s="139" t="s">
        <v>6</v>
      </c>
      <c r="D170" s="104" t="s">
        <v>23</v>
      </c>
      <c r="E170" s="118">
        <v>0</v>
      </c>
      <c r="F170" s="118">
        <v>0</v>
      </c>
      <c r="G170" s="85"/>
      <c r="H170" s="20">
        <v>0</v>
      </c>
      <c r="I170" s="169">
        <v>0</v>
      </c>
      <c r="J170" s="6">
        <f t="shared" si="68"/>
        <v>0</v>
      </c>
      <c r="K170" s="10"/>
    </row>
    <row r="171" spans="2:11" ht="15.75" x14ac:dyDescent="0.25">
      <c r="B171" s="137"/>
      <c r="C171" s="139" t="s">
        <v>7</v>
      </c>
      <c r="D171" s="104" t="s">
        <v>23</v>
      </c>
      <c r="E171" s="113"/>
      <c r="F171" s="113"/>
      <c r="G171" s="85"/>
      <c r="H171" s="20">
        <v>0</v>
      </c>
      <c r="I171" s="169">
        <v>0</v>
      </c>
      <c r="J171" s="6">
        <f t="shared" si="68"/>
        <v>0</v>
      </c>
      <c r="K171" s="10"/>
    </row>
    <row r="172" spans="2:11" ht="15.75" x14ac:dyDescent="0.25">
      <c r="B172" s="137"/>
      <c r="C172" s="182" t="s">
        <v>112</v>
      </c>
      <c r="D172" s="138" t="s">
        <v>23</v>
      </c>
      <c r="E172" s="119">
        <v>10519.6</v>
      </c>
      <c r="F172" s="118">
        <v>15843.9</v>
      </c>
      <c r="G172" s="118">
        <v>18247.7</v>
      </c>
      <c r="H172" s="118">
        <v>18247.7</v>
      </c>
      <c r="I172" s="118">
        <v>18247.7</v>
      </c>
      <c r="J172" s="6">
        <f t="shared" si="68"/>
        <v>81106.599999999991</v>
      </c>
      <c r="K172" s="10"/>
    </row>
    <row r="173" spans="2:11" ht="15.75" x14ac:dyDescent="0.25">
      <c r="B173" s="137"/>
      <c r="C173" s="139" t="s">
        <v>9</v>
      </c>
      <c r="D173" s="104" t="s">
        <v>23</v>
      </c>
      <c r="E173" s="120">
        <v>100</v>
      </c>
      <c r="F173" s="120">
        <v>100</v>
      </c>
      <c r="G173" s="120">
        <v>100</v>
      </c>
      <c r="H173" s="120">
        <v>100</v>
      </c>
      <c r="I173" s="120">
        <v>100</v>
      </c>
      <c r="J173" s="6">
        <f t="shared" si="68"/>
        <v>500</v>
      </c>
      <c r="K173" s="10"/>
    </row>
    <row r="174" spans="2:11" ht="31.5" x14ac:dyDescent="0.25">
      <c r="B174" s="156" t="s">
        <v>130</v>
      </c>
      <c r="C174" s="182" t="s">
        <v>181</v>
      </c>
      <c r="D174" s="103" t="s">
        <v>23</v>
      </c>
      <c r="E174" s="120">
        <f>E177</f>
        <v>300</v>
      </c>
      <c r="F174" s="120">
        <f t="shared" ref="F174:I174" si="73">F177</f>
        <v>300</v>
      </c>
      <c r="G174" s="120">
        <f t="shared" si="73"/>
        <v>300</v>
      </c>
      <c r="H174" s="120">
        <f t="shared" si="73"/>
        <v>300</v>
      </c>
      <c r="I174" s="120">
        <f t="shared" si="73"/>
        <v>300</v>
      </c>
      <c r="J174" s="6">
        <f t="shared" si="68"/>
        <v>1500</v>
      </c>
      <c r="K174" s="10"/>
    </row>
    <row r="175" spans="2:11" ht="15.75" x14ac:dyDescent="0.25">
      <c r="B175" s="156"/>
      <c r="C175" s="158" t="s">
        <v>6</v>
      </c>
      <c r="D175" s="104" t="s">
        <v>23</v>
      </c>
      <c r="E175" s="120"/>
      <c r="F175" s="120"/>
      <c r="G175" s="85"/>
      <c r="H175" s="20"/>
      <c r="I175" s="169"/>
      <c r="J175" s="6">
        <f t="shared" si="68"/>
        <v>0</v>
      </c>
      <c r="K175" s="10"/>
    </row>
    <row r="176" spans="2:11" ht="15.75" x14ac:dyDescent="0.25">
      <c r="B176" s="156"/>
      <c r="C176" s="158" t="s">
        <v>7</v>
      </c>
      <c r="D176" s="104" t="s">
        <v>23</v>
      </c>
      <c r="E176" s="120"/>
      <c r="F176" s="120"/>
      <c r="G176" s="85"/>
      <c r="H176" s="20"/>
      <c r="I176" s="169"/>
      <c r="J176" s="6">
        <f t="shared" si="68"/>
        <v>0</v>
      </c>
      <c r="K176" s="10"/>
    </row>
    <row r="177" spans="2:11" ht="15.75" x14ac:dyDescent="0.25">
      <c r="B177" s="156"/>
      <c r="C177" s="182" t="s">
        <v>112</v>
      </c>
      <c r="D177" s="157" t="s">
        <v>23</v>
      </c>
      <c r="E177" s="120">
        <v>300</v>
      </c>
      <c r="F177" s="120">
        <v>300</v>
      </c>
      <c r="G177" s="120">
        <v>300</v>
      </c>
      <c r="H177" s="120">
        <v>300</v>
      </c>
      <c r="I177" s="120">
        <v>300</v>
      </c>
      <c r="J177" s="6">
        <f t="shared" si="68"/>
        <v>1500</v>
      </c>
      <c r="K177" s="10"/>
    </row>
    <row r="178" spans="2:11" ht="15.75" x14ac:dyDescent="0.25">
      <c r="B178" s="156"/>
      <c r="C178" s="158" t="s">
        <v>9</v>
      </c>
      <c r="D178" s="104" t="s">
        <v>23</v>
      </c>
      <c r="E178" s="120"/>
      <c r="F178" s="120"/>
      <c r="G178" s="85"/>
      <c r="H178" s="20"/>
      <c r="I178" s="169"/>
      <c r="J178" s="6">
        <f t="shared" si="68"/>
        <v>0</v>
      </c>
      <c r="K178" s="10"/>
    </row>
    <row r="179" spans="2:11" ht="39" x14ac:dyDescent="0.25">
      <c r="B179" s="186" t="s">
        <v>131</v>
      </c>
      <c r="C179" s="68" t="s">
        <v>196</v>
      </c>
      <c r="D179" s="187" t="s">
        <v>23</v>
      </c>
      <c r="E179" s="180">
        <f>SUM(E180:E183)+E184</f>
        <v>19187.400000000001</v>
      </c>
      <c r="F179" s="180">
        <f t="shared" ref="F179:G179" si="74">SUM(F180:F183)+F184</f>
        <v>17910.900000000001</v>
      </c>
      <c r="G179" s="180">
        <f t="shared" si="74"/>
        <v>18154.099999999999</v>
      </c>
      <c r="H179" s="180">
        <f>SUM(H180:H183)+H184</f>
        <v>18154.099999999999</v>
      </c>
      <c r="I179" s="188">
        <f>I182+I184</f>
        <v>18154.099999999999</v>
      </c>
      <c r="J179" s="6">
        <f t="shared" si="68"/>
        <v>91560.6</v>
      </c>
      <c r="K179" s="10"/>
    </row>
    <row r="180" spans="2:11" ht="15.75" x14ac:dyDescent="0.25">
      <c r="B180" s="137"/>
      <c r="C180" s="139" t="s">
        <v>6</v>
      </c>
      <c r="D180" s="106" t="s">
        <v>23</v>
      </c>
      <c r="E180" s="115"/>
      <c r="F180" s="115"/>
      <c r="G180" s="85"/>
      <c r="H180" s="20">
        <v>0</v>
      </c>
      <c r="I180" s="169">
        <v>0</v>
      </c>
      <c r="J180" s="6">
        <f t="shared" si="68"/>
        <v>0</v>
      </c>
      <c r="K180" s="10"/>
    </row>
    <row r="181" spans="2:11" ht="15.75" x14ac:dyDescent="0.25">
      <c r="B181" s="137"/>
      <c r="C181" s="139" t="s">
        <v>7</v>
      </c>
      <c r="D181" s="106" t="s">
        <v>23</v>
      </c>
      <c r="E181" s="115"/>
      <c r="F181" s="115"/>
      <c r="G181" s="85"/>
      <c r="H181" s="20">
        <v>0</v>
      </c>
      <c r="I181" s="169">
        <v>0</v>
      </c>
      <c r="J181" s="6">
        <f t="shared" si="68"/>
        <v>0</v>
      </c>
      <c r="K181" s="10"/>
    </row>
    <row r="182" spans="2:11" ht="15.75" x14ac:dyDescent="0.25">
      <c r="B182" s="137"/>
      <c r="C182" s="182" t="s">
        <v>112</v>
      </c>
      <c r="D182" s="106" t="s">
        <v>23</v>
      </c>
      <c r="E182" s="115">
        <v>18687.400000000001</v>
      </c>
      <c r="F182" s="115">
        <v>17410.900000000001</v>
      </c>
      <c r="G182" s="115">
        <v>17654.099999999999</v>
      </c>
      <c r="H182" s="115">
        <v>17654.099999999999</v>
      </c>
      <c r="I182" s="115">
        <v>17654.099999999999</v>
      </c>
      <c r="J182" s="6">
        <f t="shared" si="68"/>
        <v>89060.6</v>
      </c>
      <c r="K182" s="10"/>
    </row>
    <row r="183" spans="2:11" ht="15.75" x14ac:dyDescent="0.25">
      <c r="B183" s="137"/>
      <c r="C183" s="139" t="s">
        <v>9</v>
      </c>
      <c r="D183" s="106" t="s">
        <v>23</v>
      </c>
      <c r="E183" s="115"/>
      <c r="F183" s="115"/>
      <c r="G183" s="85"/>
      <c r="H183" s="20">
        <v>0</v>
      </c>
      <c r="I183" s="169">
        <v>0</v>
      </c>
      <c r="J183" s="6">
        <f t="shared" si="68"/>
        <v>0</v>
      </c>
      <c r="K183" s="10"/>
    </row>
    <row r="184" spans="2:11" ht="63" x14ac:dyDescent="0.25">
      <c r="B184" s="137" t="s">
        <v>132</v>
      </c>
      <c r="C184" s="64" t="s">
        <v>25</v>
      </c>
      <c r="D184" s="140" t="s">
        <v>4</v>
      </c>
      <c r="E184" s="86">
        <f t="shared" ref="E184:G184" si="75">SUM(E185:E188)</f>
        <v>500</v>
      </c>
      <c r="F184" s="86">
        <f t="shared" si="75"/>
        <v>500</v>
      </c>
      <c r="G184" s="86">
        <f t="shared" si="75"/>
        <v>500</v>
      </c>
      <c r="H184" s="18">
        <f>SUM(H185:H188)</f>
        <v>500</v>
      </c>
      <c r="I184" s="170">
        <f t="shared" ref="I184" si="76">I187</f>
        <v>500</v>
      </c>
      <c r="J184" s="6">
        <f t="shared" si="68"/>
        <v>2500</v>
      </c>
      <c r="K184" s="10"/>
    </row>
    <row r="185" spans="2:11" ht="15.75" x14ac:dyDescent="0.25">
      <c r="B185" s="137"/>
      <c r="C185" s="64" t="s">
        <v>12</v>
      </c>
      <c r="D185" s="99" t="s">
        <v>19</v>
      </c>
      <c r="E185" s="112"/>
      <c r="F185" s="112"/>
      <c r="G185" s="87"/>
      <c r="H185" s="19"/>
      <c r="I185" s="152"/>
      <c r="J185" s="6">
        <f t="shared" si="68"/>
        <v>0</v>
      </c>
      <c r="K185" s="10"/>
    </row>
    <row r="186" spans="2:11" ht="15.75" x14ac:dyDescent="0.25">
      <c r="B186" s="137"/>
      <c r="C186" s="64" t="s">
        <v>13</v>
      </c>
      <c r="D186" s="99" t="s">
        <v>19</v>
      </c>
      <c r="E186" s="112">
        <v>0</v>
      </c>
      <c r="F186" s="112">
        <v>0</v>
      </c>
      <c r="G186" s="87"/>
      <c r="H186" s="19"/>
      <c r="I186" s="152"/>
      <c r="J186" s="6">
        <f t="shared" si="68"/>
        <v>0</v>
      </c>
      <c r="K186" s="10"/>
    </row>
    <row r="187" spans="2:11" ht="15.75" x14ac:dyDescent="0.25">
      <c r="B187" s="137"/>
      <c r="C187" s="64" t="s">
        <v>14</v>
      </c>
      <c r="D187" s="99" t="s">
        <v>19</v>
      </c>
      <c r="E187" s="112">
        <v>500</v>
      </c>
      <c r="F187" s="112">
        <v>500</v>
      </c>
      <c r="G187" s="112">
        <v>500</v>
      </c>
      <c r="H187" s="112">
        <v>500</v>
      </c>
      <c r="I187" s="112">
        <v>500</v>
      </c>
      <c r="J187" s="6">
        <f t="shared" si="68"/>
        <v>2500</v>
      </c>
      <c r="K187" s="10"/>
    </row>
    <row r="188" spans="2:11" ht="15.75" x14ac:dyDescent="0.25">
      <c r="B188" s="137"/>
      <c r="C188" s="64" t="s">
        <v>15</v>
      </c>
      <c r="D188" s="99" t="s">
        <v>19</v>
      </c>
      <c r="E188" s="112"/>
      <c r="F188" s="112"/>
      <c r="G188" s="87"/>
      <c r="H188" s="19"/>
      <c r="I188" s="152"/>
      <c r="J188" s="6">
        <f t="shared" si="68"/>
        <v>0</v>
      </c>
      <c r="K188" s="10"/>
    </row>
    <row r="189" spans="2:11" ht="181.5" customHeight="1" x14ac:dyDescent="0.25">
      <c r="B189" s="137" t="s">
        <v>133</v>
      </c>
      <c r="C189" s="64" t="s">
        <v>197</v>
      </c>
      <c r="D189" s="140" t="s">
        <v>4</v>
      </c>
      <c r="E189" s="86">
        <f t="shared" ref="E189:G189" si="77">SUM(E190:E193)</f>
        <v>400</v>
      </c>
      <c r="F189" s="86">
        <f t="shared" si="77"/>
        <v>400</v>
      </c>
      <c r="G189" s="86">
        <f t="shared" si="77"/>
        <v>400</v>
      </c>
      <c r="H189" s="18">
        <f>SUM(H190:H193)</f>
        <v>400</v>
      </c>
      <c r="I189" s="170">
        <f t="shared" ref="I189" si="78">I192</f>
        <v>400</v>
      </c>
      <c r="J189" s="6">
        <f t="shared" si="68"/>
        <v>2000</v>
      </c>
      <c r="K189" s="10"/>
    </row>
    <row r="190" spans="2:11" ht="15.75" x14ac:dyDescent="0.25">
      <c r="B190" s="137"/>
      <c r="C190" s="64" t="s">
        <v>12</v>
      </c>
      <c r="D190" s="99" t="s">
        <v>19</v>
      </c>
      <c r="E190" s="112"/>
      <c r="F190" s="112"/>
      <c r="G190" s="87"/>
      <c r="H190" s="19"/>
      <c r="I190" s="152"/>
      <c r="J190" s="6">
        <f t="shared" si="68"/>
        <v>0</v>
      </c>
      <c r="K190" s="10"/>
    </row>
    <row r="191" spans="2:11" ht="15.75" x14ac:dyDescent="0.25">
      <c r="B191" s="137"/>
      <c r="C191" s="64" t="s">
        <v>13</v>
      </c>
      <c r="D191" s="99" t="s">
        <v>19</v>
      </c>
      <c r="E191" s="112">
        <v>0</v>
      </c>
      <c r="F191" s="112">
        <v>0</v>
      </c>
      <c r="G191" s="87"/>
      <c r="H191" s="19"/>
      <c r="I191" s="152"/>
      <c r="J191" s="6">
        <f t="shared" si="68"/>
        <v>0</v>
      </c>
      <c r="K191" s="10"/>
    </row>
    <row r="192" spans="2:11" ht="15.75" x14ac:dyDescent="0.25">
      <c r="B192" s="137"/>
      <c r="C192" s="64" t="s">
        <v>14</v>
      </c>
      <c r="D192" s="99" t="s">
        <v>19</v>
      </c>
      <c r="E192" s="112">
        <v>400</v>
      </c>
      <c r="F192" s="112">
        <v>400</v>
      </c>
      <c r="G192" s="112">
        <v>400</v>
      </c>
      <c r="H192" s="112">
        <v>400</v>
      </c>
      <c r="I192" s="112">
        <v>400</v>
      </c>
      <c r="J192" s="6">
        <f t="shared" si="68"/>
        <v>2000</v>
      </c>
      <c r="K192" s="10"/>
    </row>
    <row r="193" spans="2:11" ht="15.75" x14ac:dyDescent="0.25">
      <c r="B193" s="137"/>
      <c r="C193" s="64" t="s">
        <v>15</v>
      </c>
      <c r="D193" s="99" t="s">
        <v>19</v>
      </c>
      <c r="E193" s="112"/>
      <c r="F193" s="112"/>
      <c r="G193" s="87"/>
      <c r="H193" s="19"/>
      <c r="I193" s="152"/>
      <c r="J193" s="6">
        <f t="shared" si="68"/>
        <v>0</v>
      </c>
      <c r="K193" s="10"/>
    </row>
    <row r="194" spans="2:11" ht="94.5" x14ac:dyDescent="0.25">
      <c r="B194" s="137" t="s">
        <v>134</v>
      </c>
      <c r="C194" s="64" t="s">
        <v>142</v>
      </c>
      <c r="D194" s="140" t="s">
        <v>4</v>
      </c>
      <c r="E194" s="86">
        <f t="shared" ref="E194:G194" si="79">SUM(E195:E198)</f>
        <v>10000</v>
      </c>
      <c r="F194" s="86">
        <f t="shared" si="79"/>
        <v>0</v>
      </c>
      <c r="G194" s="86">
        <f t="shared" si="79"/>
        <v>0</v>
      </c>
      <c r="H194" s="18">
        <f>SUM(H195:H198)</f>
        <v>0</v>
      </c>
      <c r="I194" s="170">
        <f t="shared" ref="I194" si="80">I197</f>
        <v>0</v>
      </c>
      <c r="J194" s="6">
        <f t="shared" si="68"/>
        <v>10000</v>
      </c>
      <c r="K194" s="10"/>
    </row>
    <row r="195" spans="2:11" ht="15.75" x14ac:dyDescent="0.25">
      <c r="B195" s="137"/>
      <c r="C195" s="64" t="s">
        <v>12</v>
      </c>
      <c r="D195" s="99" t="s">
        <v>19</v>
      </c>
      <c r="E195" s="112"/>
      <c r="F195" s="112"/>
      <c r="G195" s="87"/>
      <c r="H195" s="19"/>
      <c r="I195" s="152"/>
      <c r="J195" s="6">
        <f t="shared" si="68"/>
        <v>0</v>
      </c>
      <c r="K195" s="10"/>
    </row>
    <row r="196" spans="2:11" ht="15.75" x14ac:dyDescent="0.25">
      <c r="B196" s="137"/>
      <c r="C196" s="64" t="s">
        <v>13</v>
      </c>
      <c r="D196" s="99" t="s">
        <v>19</v>
      </c>
      <c r="E196" s="112">
        <v>0</v>
      </c>
      <c r="F196" s="112">
        <v>0</v>
      </c>
      <c r="G196" s="87"/>
      <c r="H196" s="19"/>
      <c r="I196" s="152"/>
      <c r="J196" s="6">
        <f t="shared" si="68"/>
        <v>0</v>
      </c>
      <c r="K196" s="10"/>
    </row>
    <row r="197" spans="2:11" ht="15.75" x14ac:dyDescent="0.25">
      <c r="B197" s="137"/>
      <c r="C197" s="64" t="s">
        <v>14</v>
      </c>
      <c r="D197" s="99" t="s">
        <v>19</v>
      </c>
      <c r="E197" s="112">
        <v>10000</v>
      </c>
      <c r="F197" s="112">
        <v>0</v>
      </c>
      <c r="G197" s="87">
        <v>0</v>
      </c>
      <c r="H197" s="19"/>
      <c r="I197" s="152">
        <v>0</v>
      </c>
      <c r="J197" s="6">
        <f t="shared" si="68"/>
        <v>10000</v>
      </c>
      <c r="K197" s="10"/>
    </row>
    <row r="198" spans="2:11" ht="15.75" x14ac:dyDescent="0.25">
      <c r="B198" s="137"/>
      <c r="C198" s="64" t="s">
        <v>15</v>
      </c>
      <c r="D198" s="99" t="s">
        <v>19</v>
      </c>
      <c r="E198" s="112"/>
      <c r="F198" s="112"/>
      <c r="G198" s="87"/>
      <c r="H198" s="19"/>
      <c r="I198" s="152"/>
      <c r="J198" s="6">
        <f t="shared" si="68"/>
        <v>0</v>
      </c>
      <c r="K198" s="10"/>
    </row>
    <row r="199" spans="2:11" ht="78.75" x14ac:dyDescent="0.25">
      <c r="B199" s="161" t="s">
        <v>199</v>
      </c>
      <c r="C199" s="162" t="s">
        <v>198</v>
      </c>
      <c r="D199" s="150"/>
      <c r="E199" s="152">
        <f t="shared" ref="E199:H199" si="81">E202</f>
        <v>350</v>
      </c>
      <c r="F199" s="152">
        <f t="shared" si="81"/>
        <v>350</v>
      </c>
      <c r="G199" s="152">
        <f t="shared" si="81"/>
        <v>350</v>
      </c>
      <c r="H199" s="152">
        <f t="shared" si="81"/>
        <v>350</v>
      </c>
      <c r="I199" s="152">
        <f>I202</f>
        <v>350</v>
      </c>
      <c r="J199" s="6">
        <f t="shared" si="68"/>
        <v>1750</v>
      </c>
      <c r="K199" s="10"/>
    </row>
    <row r="200" spans="2:11" ht="15.75" x14ac:dyDescent="0.25">
      <c r="B200" s="161"/>
      <c r="C200" s="64" t="s">
        <v>12</v>
      </c>
      <c r="D200" s="150" t="s">
        <v>19</v>
      </c>
      <c r="E200" s="163">
        <f>E205</f>
        <v>0</v>
      </c>
      <c r="F200" s="163"/>
      <c r="G200" s="152"/>
      <c r="H200" s="152"/>
      <c r="I200" s="152"/>
      <c r="J200" s="6">
        <f t="shared" si="68"/>
        <v>0</v>
      </c>
      <c r="K200" s="10"/>
    </row>
    <row r="201" spans="2:11" ht="15.75" x14ac:dyDescent="0.25">
      <c r="B201" s="161"/>
      <c r="C201" s="64" t="s">
        <v>13</v>
      </c>
      <c r="D201" s="150" t="s">
        <v>19</v>
      </c>
      <c r="E201" s="163">
        <f>E206</f>
        <v>0</v>
      </c>
      <c r="F201" s="163"/>
      <c r="G201" s="152"/>
      <c r="H201" s="152"/>
      <c r="I201" s="152"/>
      <c r="J201" s="6">
        <f t="shared" si="68"/>
        <v>0</v>
      </c>
      <c r="K201" s="10"/>
    </row>
    <row r="202" spans="2:11" ht="15.75" x14ac:dyDescent="0.25">
      <c r="B202" s="161"/>
      <c r="C202" s="64" t="s">
        <v>14</v>
      </c>
      <c r="D202" s="150" t="s">
        <v>19</v>
      </c>
      <c r="E202" s="163">
        <f>E207</f>
        <v>350</v>
      </c>
      <c r="F202" s="163">
        <f t="shared" ref="F202:I202" si="82">F207</f>
        <v>350</v>
      </c>
      <c r="G202" s="163">
        <f t="shared" si="82"/>
        <v>350</v>
      </c>
      <c r="H202" s="163">
        <f t="shared" si="82"/>
        <v>350</v>
      </c>
      <c r="I202" s="163">
        <f t="shared" si="82"/>
        <v>350</v>
      </c>
      <c r="J202" s="6">
        <f>SUM(E202:I202)</f>
        <v>1750</v>
      </c>
      <c r="K202" s="10"/>
    </row>
    <row r="203" spans="2:11" ht="15.75" x14ac:dyDescent="0.25">
      <c r="B203" s="161"/>
      <c r="C203" s="64" t="s">
        <v>15</v>
      </c>
      <c r="D203" s="150" t="s">
        <v>19</v>
      </c>
      <c r="E203" s="163">
        <f>E208</f>
        <v>0</v>
      </c>
      <c r="F203" s="163"/>
      <c r="G203" s="152"/>
      <c r="H203" s="152"/>
      <c r="I203" s="152"/>
      <c r="J203" s="6">
        <f t="shared" ref="J203:J232" si="83">SUM(E203:I203)</f>
        <v>0</v>
      </c>
      <c r="K203" s="10"/>
    </row>
    <row r="204" spans="2:11" ht="63" x14ac:dyDescent="0.25">
      <c r="B204" s="161" t="s">
        <v>200</v>
      </c>
      <c r="C204" s="64" t="s">
        <v>176</v>
      </c>
      <c r="D204" s="150"/>
      <c r="E204" s="163">
        <f>E207</f>
        <v>350</v>
      </c>
      <c r="F204" s="163">
        <f t="shared" ref="F204:I204" si="84">F207</f>
        <v>350</v>
      </c>
      <c r="G204" s="163">
        <f t="shared" si="84"/>
        <v>350</v>
      </c>
      <c r="H204" s="163">
        <f t="shared" si="84"/>
        <v>350</v>
      </c>
      <c r="I204" s="163">
        <f t="shared" si="84"/>
        <v>350</v>
      </c>
      <c r="J204" s="6">
        <f t="shared" si="83"/>
        <v>1750</v>
      </c>
      <c r="K204" s="10"/>
    </row>
    <row r="205" spans="2:11" ht="15.75" x14ac:dyDescent="0.25">
      <c r="B205" s="161"/>
      <c r="C205" s="64" t="s">
        <v>12</v>
      </c>
      <c r="D205" s="150" t="s">
        <v>19</v>
      </c>
      <c r="E205" s="163"/>
      <c r="F205" s="163"/>
      <c r="G205" s="152"/>
      <c r="H205" s="152"/>
      <c r="I205" s="152"/>
      <c r="J205" s="6">
        <f t="shared" si="83"/>
        <v>0</v>
      </c>
      <c r="K205" s="10"/>
    </row>
    <row r="206" spans="2:11" ht="15.75" x14ac:dyDescent="0.25">
      <c r="B206" s="161"/>
      <c r="C206" s="64" t="s">
        <v>13</v>
      </c>
      <c r="D206" s="150" t="s">
        <v>19</v>
      </c>
      <c r="E206" s="163"/>
      <c r="F206" s="163"/>
      <c r="G206" s="152"/>
      <c r="H206" s="152"/>
      <c r="I206" s="152"/>
      <c r="J206" s="6">
        <f t="shared" si="83"/>
        <v>0</v>
      </c>
      <c r="K206" s="10"/>
    </row>
    <row r="207" spans="2:11" ht="15.75" x14ac:dyDescent="0.25">
      <c r="B207" s="161"/>
      <c r="C207" s="64" t="s">
        <v>14</v>
      </c>
      <c r="D207" s="150" t="s">
        <v>19</v>
      </c>
      <c r="E207" s="163">
        <v>350</v>
      </c>
      <c r="F207" s="163">
        <v>350</v>
      </c>
      <c r="G207" s="163">
        <v>350</v>
      </c>
      <c r="H207" s="163">
        <v>350</v>
      </c>
      <c r="I207" s="163">
        <v>350</v>
      </c>
      <c r="J207" s="6">
        <f t="shared" si="83"/>
        <v>1750</v>
      </c>
      <c r="K207" s="10"/>
    </row>
    <row r="208" spans="2:11" ht="15.75" x14ac:dyDescent="0.25">
      <c r="B208" s="161"/>
      <c r="C208" s="64" t="s">
        <v>15</v>
      </c>
      <c r="D208" s="150" t="s">
        <v>19</v>
      </c>
      <c r="E208" s="163"/>
      <c r="F208" s="163"/>
      <c r="G208" s="152"/>
      <c r="H208" s="152"/>
      <c r="I208" s="152"/>
      <c r="J208" s="6">
        <f t="shared" si="83"/>
        <v>0</v>
      </c>
      <c r="K208" s="10"/>
    </row>
    <row r="209" spans="2:11" ht="85.5" customHeight="1" x14ac:dyDescent="0.25">
      <c r="B209" s="61" t="s">
        <v>120</v>
      </c>
      <c r="C209" s="65" t="s">
        <v>201</v>
      </c>
      <c r="D209" s="107" t="s">
        <v>4</v>
      </c>
      <c r="E209" s="62">
        <f t="shared" ref="E209:F209" si="85">SUM(E211:E214)</f>
        <v>795.5</v>
      </c>
      <c r="F209" s="62">
        <f t="shared" si="85"/>
        <v>795.5</v>
      </c>
      <c r="G209" s="62">
        <f>SUM(G211:G214)</f>
        <v>795.5</v>
      </c>
      <c r="H209" s="62">
        <f>SUM(H211:H214)</f>
        <v>795.5</v>
      </c>
      <c r="I209" s="62">
        <f t="shared" ref="I209" si="86">SUM(I211:I214)</f>
        <v>795.5</v>
      </c>
      <c r="J209" s="6">
        <f t="shared" si="83"/>
        <v>3977.5</v>
      </c>
      <c r="K209" s="10"/>
    </row>
    <row r="210" spans="2:11" ht="15.75" x14ac:dyDescent="0.25">
      <c r="B210" s="23"/>
      <c r="C210" s="66" t="s">
        <v>5</v>
      </c>
      <c r="D210" s="99"/>
      <c r="E210" s="110">
        <v>0</v>
      </c>
      <c r="F210" s="110">
        <v>0</v>
      </c>
      <c r="G210" s="78"/>
      <c r="H210" s="4"/>
      <c r="I210" s="53"/>
      <c r="J210" s="6">
        <f t="shared" si="83"/>
        <v>0</v>
      </c>
      <c r="K210" s="10"/>
    </row>
    <row r="211" spans="2:11" ht="15.75" x14ac:dyDescent="0.25">
      <c r="B211" s="23"/>
      <c r="C211" s="66" t="s">
        <v>6</v>
      </c>
      <c r="D211" s="99" t="s">
        <v>19</v>
      </c>
      <c r="E211" s="112"/>
      <c r="F211" s="112"/>
      <c r="G211" s="112"/>
      <c r="H211" s="112"/>
      <c r="I211" s="112"/>
      <c r="J211" s="6">
        <f t="shared" si="83"/>
        <v>0</v>
      </c>
      <c r="K211" s="10"/>
    </row>
    <row r="212" spans="2:11" ht="15.75" x14ac:dyDescent="0.25">
      <c r="B212" s="23"/>
      <c r="C212" s="66" t="s">
        <v>7</v>
      </c>
      <c r="D212" s="99" t="s">
        <v>19</v>
      </c>
      <c r="E212" s="112"/>
      <c r="F212" s="112"/>
      <c r="G212" s="112"/>
      <c r="H212" s="112"/>
      <c r="I212" s="112"/>
      <c r="J212" s="6">
        <f t="shared" si="83"/>
        <v>0</v>
      </c>
      <c r="K212" s="10"/>
    </row>
    <row r="213" spans="2:11" ht="15.75" x14ac:dyDescent="0.25">
      <c r="B213" s="23"/>
      <c r="C213" s="64" t="s">
        <v>14</v>
      </c>
      <c r="D213" s="99" t="s">
        <v>19</v>
      </c>
      <c r="E213" s="112">
        <f>E218+E223+E228+E233+E238</f>
        <v>795.5</v>
      </c>
      <c r="F213" s="112">
        <f t="shared" ref="F213:I213" si="87">F218+F223+F228+F233+F238</f>
        <v>795.5</v>
      </c>
      <c r="G213" s="112">
        <f t="shared" si="87"/>
        <v>795.5</v>
      </c>
      <c r="H213" s="112">
        <f t="shared" si="87"/>
        <v>795.5</v>
      </c>
      <c r="I213" s="112">
        <f t="shared" si="87"/>
        <v>795.5</v>
      </c>
      <c r="J213" s="6">
        <f t="shared" si="83"/>
        <v>3977.5</v>
      </c>
      <c r="K213" s="10"/>
    </row>
    <row r="214" spans="2:11" ht="15.75" x14ac:dyDescent="0.25">
      <c r="B214" s="23"/>
      <c r="C214" s="66" t="s">
        <v>9</v>
      </c>
      <c r="D214" s="99" t="s">
        <v>4</v>
      </c>
      <c r="E214" s="112"/>
      <c r="F214" s="112"/>
      <c r="G214" s="112"/>
      <c r="H214" s="112"/>
      <c r="I214" s="112"/>
      <c r="J214" s="6">
        <f t="shared" si="83"/>
        <v>0</v>
      </c>
      <c r="K214" s="10"/>
    </row>
    <row r="215" spans="2:11" ht="78.75" x14ac:dyDescent="0.25">
      <c r="B215" s="9" t="s">
        <v>136</v>
      </c>
      <c r="C215" s="66" t="s">
        <v>26</v>
      </c>
      <c r="D215" s="102" t="s">
        <v>19</v>
      </c>
      <c r="E215" s="111"/>
      <c r="F215" s="111"/>
      <c r="G215" s="80"/>
      <c r="H215" s="73">
        <f>SUM(H216:H219)</f>
        <v>0</v>
      </c>
      <c r="I215" s="55">
        <f t="shared" ref="I215" si="88">SUM(I216:I219)</f>
        <v>0</v>
      </c>
      <c r="J215" s="6">
        <f t="shared" si="83"/>
        <v>0</v>
      </c>
      <c r="K215" s="10"/>
    </row>
    <row r="216" spans="2:11" ht="15.75" x14ac:dyDescent="0.25">
      <c r="B216" s="23"/>
      <c r="C216" s="66" t="s">
        <v>6</v>
      </c>
      <c r="D216" s="99" t="s">
        <v>19</v>
      </c>
      <c r="E216" s="112"/>
      <c r="F216" s="112"/>
      <c r="G216" s="78"/>
      <c r="H216" s="4"/>
      <c r="I216" s="53"/>
      <c r="J216" s="6">
        <f t="shared" si="83"/>
        <v>0</v>
      </c>
      <c r="K216" s="10"/>
    </row>
    <row r="217" spans="2:11" ht="15.75" x14ac:dyDescent="0.25">
      <c r="B217" s="23"/>
      <c r="C217" s="66" t="s">
        <v>7</v>
      </c>
      <c r="D217" s="99" t="s">
        <v>19</v>
      </c>
      <c r="E217" s="112"/>
      <c r="F217" s="112"/>
      <c r="G217" s="78"/>
      <c r="H217" s="4"/>
      <c r="I217" s="53"/>
      <c r="J217" s="6">
        <f t="shared" si="83"/>
        <v>0</v>
      </c>
      <c r="K217" s="10"/>
    </row>
    <row r="218" spans="2:11" ht="15.75" x14ac:dyDescent="0.25">
      <c r="B218" s="23"/>
      <c r="C218" s="64" t="s">
        <v>14</v>
      </c>
      <c r="D218" s="99" t="s">
        <v>19</v>
      </c>
      <c r="E218" s="112"/>
      <c r="F218" s="112"/>
      <c r="G218" s="78"/>
      <c r="H218" s="4">
        <v>0</v>
      </c>
      <c r="I218" s="53">
        <v>0</v>
      </c>
      <c r="J218" s="6">
        <f t="shared" si="83"/>
        <v>0</v>
      </c>
      <c r="K218" s="10"/>
    </row>
    <row r="219" spans="2:11" ht="15.75" x14ac:dyDescent="0.25">
      <c r="B219" s="23"/>
      <c r="C219" s="66" t="s">
        <v>9</v>
      </c>
      <c r="D219" s="99" t="s">
        <v>19</v>
      </c>
      <c r="E219" s="112"/>
      <c r="F219" s="112"/>
      <c r="G219" s="78"/>
      <c r="H219" s="4"/>
      <c r="I219" s="53"/>
      <c r="J219" s="6">
        <f t="shared" si="83"/>
        <v>0</v>
      </c>
      <c r="K219" s="10"/>
    </row>
    <row r="220" spans="2:11" ht="126" x14ac:dyDescent="0.25">
      <c r="B220" s="9" t="s">
        <v>137</v>
      </c>
      <c r="C220" s="64" t="s">
        <v>27</v>
      </c>
      <c r="D220" s="102" t="s">
        <v>4</v>
      </c>
      <c r="E220" s="80">
        <v>0</v>
      </c>
      <c r="F220" s="80">
        <v>0</v>
      </c>
      <c r="G220" s="80"/>
      <c r="H220" s="130">
        <f>SUM(H221:H224)</f>
        <v>0</v>
      </c>
      <c r="I220" s="55">
        <f t="shared" ref="I220" si="89">SUM(I221:I224)</f>
        <v>0</v>
      </c>
      <c r="J220" s="6">
        <f t="shared" si="83"/>
        <v>0</v>
      </c>
      <c r="K220" s="10"/>
    </row>
    <row r="221" spans="2:11" ht="15.75" x14ac:dyDescent="0.25">
      <c r="B221" s="9"/>
      <c r="C221" s="66" t="s">
        <v>6</v>
      </c>
      <c r="D221" s="99" t="s">
        <v>19</v>
      </c>
      <c r="E221" s="112"/>
      <c r="F221" s="112"/>
      <c r="G221" s="78"/>
      <c r="H221" s="4"/>
      <c r="I221" s="53"/>
      <c r="J221" s="6">
        <f t="shared" si="83"/>
        <v>0</v>
      </c>
      <c r="K221" s="10"/>
    </row>
    <row r="222" spans="2:11" ht="15.75" x14ac:dyDescent="0.25">
      <c r="B222" s="9"/>
      <c r="C222" s="66" t="s">
        <v>7</v>
      </c>
      <c r="D222" s="99" t="s">
        <v>19</v>
      </c>
      <c r="E222" s="112"/>
      <c r="F222" s="112"/>
      <c r="G222" s="78"/>
      <c r="H222" s="4"/>
      <c r="I222" s="53"/>
      <c r="J222" s="6">
        <f t="shared" si="83"/>
        <v>0</v>
      </c>
      <c r="K222" s="10"/>
    </row>
    <row r="223" spans="2:11" ht="15.75" x14ac:dyDescent="0.25">
      <c r="B223" s="9"/>
      <c r="C223" s="64" t="s">
        <v>14</v>
      </c>
      <c r="D223" s="99" t="s">
        <v>19</v>
      </c>
      <c r="E223" s="112"/>
      <c r="F223" s="112"/>
      <c r="G223" s="78"/>
      <c r="H223" s="4">
        <v>0</v>
      </c>
      <c r="I223" s="53">
        <v>0</v>
      </c>
      <c r="J223" s="6">
        <f t="shared" si="83"/>
        <v>0</v>
      </c>
      <c r="K223" s="10"/>
    </row>
    <row r="224" spans="2:11" ht="15.75" x14ac:dyDescent="0.25">
      <c r="B224" s="9"/>
      <c r="C224" s="66" t="s">
        <v>9</v>
      </c>
      <c r="D224" s="99" t="s">
        <v>19</v>
      </c>
      <c r="E224" s="112"/>
      <c r="F224" s="112"/>
      <c r="G224" s="78"/>
      <c r="H224" s="4"/>
      <c r="I224" s="53"/>
      <c r="J224" s="6">
        <f t="shared" si="83"/>
        <v>0</v>
      </c>
      <c r="K224" s="10"/>
    </row>
    <row r="225" spans="2:13" ht="110.25" x14ac:dyDescent="0.25">
      <c r="B225" s="9" t="s">
        <v>139</v>
      </c>
      <c r="C225" s="64" t="s">
        <v>28</v>
      </c>
      <c r="D225" s="129" t="s">
        <v>4</v>
      </c>
      <c r="E225" s="80">
        <f t="shared" ref="E225:G225" si="90">SUM(E226:E229)</f>
        <v>595.5</v>
      </c>
      <c r="F225" s="80">
        <f t="shared" si="90"/>
        <v>595.5</v>
      </c>
      <c r="G225" s="80">
        <f t="shared" si="90"/>
        <v>595.5</v>
      </c>
      <c r="H225" s="130">
        <f>SUM(H226:H229)</f>
        <v>595.5</v>
      </c>
      <c r="I225" s="55">
        <f t="shared" ref="I225" si="91">SUM(I226:I229)</f>
        <v>595.5</v>
      </c>
      <c r="J225" s="6">
        <f t="shared" si="83"/>
        <v>2977.5</v>
      </c>
      <c r="K225" s="10"/>
    </row>
    <row r="226" spans="2:13" ht="15.75" x14ac:dyDescent="0.25">
      <c r="B226" s="9"/>
      <c r="C226" s="66" t="s">
        <v>6</v>
      </c>
      <c r="D226" s="99" t="s">
        <v>19</v>
      </c>
      <c r="E226" s="110"/>
      <c r="F226" s="112"/>
      <c r="G226" s="78"/>
      <c r="H226" s="4"/>
      <c r="I226" s="53"/>
      <c r="J226" s="6">
        <f t="shared" si="83"/>
        <v>0</v>
      </c>
      <c r="K226" s="10"/>
    </row>
    <row r="227" spans="2:13" ht="15.75" x14ac:dyDescent="0.25">
      <c r="B227" s="9"/>
      <c r="C227" s="66" t="s">
        <v>7</v>
      </c>
      <c r="D227" s="99" t="s">
        <v>19</v>
      </c>
      <c r="E227" s="112"/>
      <c r="F227" s="112"/>
      <c r="G227" s="78"/>
      <c r="H227" s="4"/>
      <c r="I227" s="53"/>
      <c r="J227" s="6">
        <f t="shared" si="83"/>
        <v>0</v>
      </c>
      <c r="K227" s="10"/>
    </row>
    <row r="228" spans="2:13" ht="15.75" x14ac:dyDescent="0.25">
      <c r="B228" s="9"/>
      <c r="C228" s="64" t="s">
        <v>14</v>
      </c>
      <c r="D228" s="99" t="s">
        <v>19</v>
      </c>
      <c r="E228" s="121">
        <v>595.5</v>
      </c>
      <c r="F228" s="121">
        <v>595.5</v>
      </c>
      <c r="G228" s="121">
        <v>595.5</v>
      </c>
      <c r="H228" s="121">
        <v>595.5</v>
      </c>
      <c r="I228" s="121">
        <v>595.5</v>
      </c>
      <c r="J228" s="6">
        <f t="shared" si="83"/>
        <v>2977.5</v>
      </c>
      <c r="K228" s="10"/>
    </row>
    <row r="229" spans="2:13" ht="15.75" x14ac:dyDescent="0.25">
      <c r="B229" s="9"/>
      <c r="C229" s="66" t="s">
        <v>9</v>
      </c>
      <c r="D229" s="99" t="s">
        <v>19</v>
      </c>
      <c r="E229" s="121"/>
      <c r="F229" s="112"/>
      <c r="G229" s="78"/>
      <c r="H229" s="4"/>
      <c r="I229" s="53"/>
      <c r="J229" s="6">
        <f t="shared" si="83"/>
        <v>0</v>
      </c>
      <c r="K229" s="10"/>
    </row>
    <row r="230" spans="2:13" ht="126" x14ac:dyDescent="0.25">
      <c r="B230" s="137" t="s">
        <v>140</v>
      </c>
      <c r="C230" s="64" t="s">
        <v>146</v>
      </c>
      <c r="D230" s="140" t="s">
        <v>4</v>
      </c>
      <c r="E230" s="80">
        <f>E233</f>
        <v>200</v>
      </c>
      <c r="F230" s="80">
        <f t="shared" ref="F230:I230" si="92">F233</f>
        <v>200</v>
      </c>
      <c r="G230" s="80">
        <f t="shared" si="92"/>
        <v>200</v>
      </c>
      <c r="H230" s="80">
        <f t="shared" si="92"/>
        <v>200</v>
      </c>
      <c r="I230" s="80">
        <f t="shared" si="92"/>
        <v>200</v>
      </c>
      <c r="J230" s="6">
        <f t="shared" si="83"/>
        <v>1000</v>
      </c>
      <c r="K230" s="10"/>
    </row>
    <row r="231" spans="2:13" ht="15.75" x14ac:dyDescent="0.25">
      <c r="B231" s="137"/>
      <c r="C231" s="139" t="s">
        <v>6</v>
      </c>
      <c r="D231" s="99" t="s">
        <v>19</v>
      </c>
      <c r="E231" s="127"/>
      <c r="F231" s="112"/>
      <c r="G231" s="78"/>
      <c r="H231" s="4"/>
      <c r="I231" s="53"/>
      <c r="J231" s="6">
        <f t="shared" si="83"/>
        <v>0</v>
      </c>
      <c r="K231" s="10"/>
    </row>
    <row r="232" spans="2:13" ht="15.75" x14ac:dyDescent="0.25">
      <c r="B232" s="137"/>
      <c r="C232" s="139" t="s">
        <v>7</v>
      </c>
      <c r="D232" s="99" t="s">
        <v>19</v>
      </c>
      <c r="E232" s="112"/>
      <c r="F232" s="112"/>
      <c r="G232" s="78"/>
      <c r="H232" s="4"/>
      <c r="I232" s="53"/>
      <c r="J232" s="6">
        <f t="shared" si="83"/>
        <v>0</v>
      </c>
      <c r="K232" s="10"/>
    </row>
    <row r="233" spans="2:13" ht="15.75" x14ac:dyDescent="0.25">
      <c r="B233" s="137"/>
      <c r="C233" s="64" t="s">
        <v>14</v>
      </c>
      <c r="D233" s="99" t="s">
        <v>19</v>
      </c>
      <c r="E233" s="121">
        <v>200</v>
      </c>
      <c r="F233" s="121">
        <v>200</v>
      </c>
      <c r="G233" s="121">
        <v>200</v>
      </c>
      <c r="H233" s="121">
        <v>200</v>
      </c>
      <c r="I233" s="121">
        <v>200</v>
      </c>
      <c r="J233" s="6">
        <f>SUM(E233:I233)</f>
        <v>1000</v>
      </c>
      <c r="K233" s="10"/>
    </row>
    <row r="234" spans="2:13" ht="15.75" x14ac:dyDescent="0.25">
      <c r="B234" s="137"/>
      <c r="C234" s="139" t="s">
        <v>9</v>
      </c>
      <c r="D234" s="99" t="s">
        <v>19</v>
      </c>
      <c r="E234" s="121"/>
      <c r="F234" s="112"/>
      <c r="G234" s="78"/>
      <c r="H234" s="4"/>
      <c r="I234" s="53"/>
      <c r="J234" s="6">
        <f t="shared" ref="J234:J302" si="93">SUM(E234:I234)</f>
        <v>0</v>
      </c>
      <c r="K234" s="10"/>
    </row>
    <row r="235" spans="2:13" ht="78.75" x14ac:dyDescent="0.25">
      <c r="B235" s="137" t="s">
        <v>141</v>
      </c>
      <c r="C235" s="64" t="s">
        <v>148</v>
      </c>
      <c r="D235" s="140" t="s">
        <v>4</v>
      </c>
      <c r="E235" s="184">
        <f t="shared" ref="E235:G235" si="94">SUM(E236:E239)</f>
        <v>0</v>
      </c>
      <c r="F235" s="184">
        <f t="shared" si="94"/>
        <v>0</v>
      </c>
      <c r="G235" s="184">
        <f t="shared" si="94"/>
        <v>0</v>
      </c>
      <c r="H235" s="141">
        <f>SUM(H236:H239)</f>
        <v>0</v>
      </c>
      <c r="I235" s="55">
        <f t="shared" ref="I235" si="95">SUM(I236:I239)</f>
        <v>0</v>
      </c>
      <c r="J235" s="6">
        <f t="shared" si="93"/>
        <v>0</v>
      </c>
      <c r="K235" s="10"/>
    </row>
    <row r="236" spans="2:13" ht="15.75" x14ac:dyDescent="0.25">
      <c r="B236" s="137"/>
      <c r="C236" s="139" t="s">
        <v>6</v>
      </c>
      <c r="D236" s="99" t="s">
        <v>19</v>
      </c>
      <c r="E236" s="127"/>
      <c r="F236" s="112"/>
      <c r="G236" s="78"/>
      <c r="H236" s="4"/>
      <c r="I236" s="53"/>
      <c r="J236" s="6">
        <f t="shared" si="93"/>
        <v>0</v>
      </c>
      <c r="K236" s="10"/>
    </row>
    <row r="237" spans="2:13" ht="15.75" x14ac:dyDescent="0.25">
      <c r="B237" s="137"/>
      <c r="C237" s="139" t="s">
        <v>7</v>
      </c>
      <c r="D237" s="99" t="s">
        <v>19</v>
      </c>
      <c r="E237" s="112"/>
      <c r="F237" s="112"/>
      <c r="G237" s="78"/>
      <c r="H237" s="4"/>
      <c r="I237" s="53"/>
      <c r="J237" s="6">
        <f t="shared" si="93"/>
        <v>0</v>
      </c>
      <c r="K237" s="10"/>
    </row>
    <row r="238" spans="2:13" ht="15.75" x14ac:dyDescent="0.25">
      <c r="B238" s="137"/>
      <c r="C238" s="64" t="s">
        <v>14</v>
      </c>
      <c r="D238" s="99" t="s">
        <v>19</v>
      </c>
      <c r="E238" s="4">
        <v>0</v>
      </c>
      <c r="F238" s="4">
        <v>0</v>
      </c>
      <c r="G238" s="4">
        <v>0</v>
      </c>
      <c r="H238" s="4">
        <v>0</v>
      </c>
      <c r="I238" s="53">
        <v>0</v>
      </c>
      <c r="J238" s="6">
        <f t="shared" si="93"/>
        <v>0</v>
      </c>
      <c r="K238" s="10"/>
    </row>
    <row r="239" spans="2:13" ht="15.75" x14ac:dyDescent="0.25">
      <c r="B239" s="137"/>
      <c r="C239" s="139" t="s">
        <v>9</v>
      </c>
      <c r="D239" s="99" t="s">
        <v>19</v>
      </c>
      <c r="E239" s="121"/>
      <c r="F239" s="112"/>
      <c r="G239" s="78"/>
      <c r="H239" s="4"/>
      <c r="I239" s="53"/>
      <c r="J239" s="6">
        <f t="shared" si="93"/>
        <v>0</v>
      </c>
      <c r="K239" s="10"/>
    </row>
    <row r="240" spans="2:13" ht="78.75" x14ac:dyDescent="0.25">
      <c r="B240" s="1" t="s">
        <v>143</v>
      </c>
      <c r="C240" s="65" t="s">
        <v>202</v>
      </c>
      <c r="D240" s="97" t="s">
        <v>4</v>
      </c>
      <c r="E240" s="88">
        <f t="shared" ref="E240:F240" si="96">SUM(E241:E244)</f>
        <v>5500</v>
      </c>
      <c r="F240" s="88">
        <f t="shared" si="96"/>
        <v>5500</v>
      </c>
      <c r="G240" s="88">
        <f>SUM(G241:G244)</f>
        <v>5500</v>
      </c>
      <c r="H240" s="25">
        <f>SUM(H241:H244)</f>
        <v>5500</v>
      </c>
      <c r="I240" s="171">
        <f t="shared" ref="I240" si="97">SUM(I241:I244)</f>
        <v>5500</v>
      </c>
      <c r="J240" s="6">
        <f t="shared" si="93"/>
        <v>27500</v>
      </c>
      <c r="K240" s="26"/>
      <c r="L240" s="51"/>
      <c r="M240" s="51"/>
    </row>
    <row r="241" spans="2:16" ht="15.75" x14ac:dyDescent="0.25">
      <c r="B241" s="23"/>
      <c r="C241" s="66" t="s">
        <v>5</v>
      </c>
      <c r="D241" s="99" t="s">
        <v>19</v>
      </c>
      <c r="E241" s="115"/>
      <c r="F241" s="115"/>
      <c r="G241" s="89"/>
      <c r="H241" s="27"/>
      <c r="I241" s="172"/>
      <c r="J241" s="6">
        <f t="shared" si="93"/>
        <v>0</v>
      </c>
      <c r="K241" s="10"/>
    </row>
    <row r="242" spans="2:16" ht="15.75" x14ac:dyDescent="0.25">
      <c r="B242" s="23"/>
      <c r="C242" s="66" t="s">
        <v>6</v>
      </c>
      <c r="D242" s="99" t="s">
        <v>19</v>
      </c>
      <c r="E242" s="90">
        <f t="shared" ref="E242:I243" si="98">E247+E252+E257</f>
        <v>0</v>
      </c>
      <c r="F242" s="90">
        <f t="shared" si="98"/>
        <v>0</v>
      </c>
      <c r="G242" s="90">
        <f t="shared" si="98"/>
        <v>0</v>
      </c>
      <c r="H242" s="90">
        <f t="shared" si="98"/>
        <v>0</v>
      </c>
      <c r="I242" s="90">
        <f t="shared" si="98"/>
        <v>0</v>
      </c>
      <c r="J242" s="6">
        <f t="shared" si="93"/>
        <v>0</v>
      </c>
      <c r="K242" s="10"/>
      <c r="M242" s="3"/>
    </row>
    <row r="243" spans="2:16" ht="15.75" x14ac:dyDescent="0.25">
      <c r="B243" s="23"/>
      <c r="C243" s="66" t="s">
        <v>7</v>
      </c>
      <c r="D243" s="99" t="s">
        <v>19</v>
      </c>
      <c r="E243" s="90">
        <f t="shared" si="98"/>
        <v>0</v>
      </c>
      <c r="F243" s="90">
        <f t="shared" si="98"/>
        <v>0</v>
      </c>
      <c r="G243" s="90">
        <f t="shared" si="98"/>
        <v>0</v>
      </c>
      <c r="H243" s="90">
        <f t="shared" si="98"/>
        <v>0</v>
      </c>
      <c r="I243" s="90">
        <f t="shared" si="98"/>
        <v>0</v>
      </c>
      <c r="J243" s="6">
        <f t="shared" si="93"/>
        <v>0</v>
      </c>
      <c r="K243" s="10"/>
    </row>
    <row r="244" spans="2:16" ht="15.75" x14ac:dyDescent="0.25">
      <c r="B244" s="23"/>
      <c r="C244" s="64" t="s">
        <v>14</v>
      </c>
      <c r="D244" s="99" t="s">
        <v>19</v>
      </c>
      <c r="E244" s="90">
        <f>E249+E254+E259</f>
        <v>5500</v>
      </c>
      <c r="F244" s="90">
        <f t="shared" ref="F244:I244" si="99">F249+F254+F259</f>
        <v>5500</v>
      </c>
      <c r="G244" s="90">
        <f t="shared" si="99"/>
        <v>5500</v>
      </c>
      <c r="H244" s="90">
        <f t="shared" si="99"/>
        <v>5500</v>
      </c>
      <c r="I244" s="90">
        <f t="shared" si="99"/>
        <v>5500</v>
      </c>
      <c r="J244" s="6">
        <f t="shared" si="93"/>
        <v>27500</v>
      </c>
      <c r="K244" s="10"/>
    </row>
    <row r="245" spans="2:16" ht="15.75" x14ac:dyDescent="0.25">
      <c r="B245" s="23"/>
      <c r="C245" s="66" t="s">
        <v>9</v>
      </c>
      <c r="D245" s="99" t="s">
        <v>4</v>
      </c>
      <c r="E245" s="90">
        <f>E250+E255+E260</f>
        <v>0</v>
      </c>
      <c r="F245" s="90">
        <f t="shared" ref="F245:I245" si="100">F250+F255+F260</f>
        <v>0</v>
      </c>
      <c r="G245" s="90">
        <f t="shared" si="100"/>
        <v>0</v>
      </c>
      <c r="H245" s="90">
        <f t="shared" si="100"/>
        <v>0</v>
      </c>
      <c r="I245" s="90">
        <f t="shared" si="100"/>
        <v>0</v>
      </c>
      <c r="J245" s="6">
        <f>SUM(E245:I245)</f>
        <v>0</v>
      </c>
      <c r="K245" s="10"/>
    </row>
    <row r="246" spans="2:16" ht="94.5" x14ac:dyDescent="0.25">
      <c r="B246" s="9" t="s">
        <v>144</v>
      </c>
      <c r="C246" s="66" t="s">
        <v>29</v>
      </c>
      <c r="D246" s="102" t="s">
        <v>19</v>
      </c>
      <c r="E246" s="86">
        <f t="shared" ref="E246:G246" si="101">SUM(E247:E250)</f>
        <v>0</v>
      </c>
      <c r="F246" s="86">
        <f t="shared" si="101"/>
        <v>0</v>
      </c>
      <c r="G246" s="86">
        <f t="shared" si="101"/>
        <v>0</v>
      </c>
      <c r="H246" s="18">
        <f>SUM(H247:H250)</f>
        <v>0</v>
      </c>
      <c r="I246" s="170">
        <f t="shared" ref="I246" si="102">SUM(I247:I250)</f>
        <v>0</v>
      </c>
      <c r="J246" s="6">
        <f>SUM(E246:I246)</f>
        <v>0</v>
      </c>
      <c r="K246" s="10"/>
    </row>
    <row r="247" spans="2:16" ht="15.75" x14ac:dyDescent="0.25">
      <c r="B247" s="9"/>
      <c r="C247" s="66" t="s">
        <v>6</v>
      </c>
      <c r="D247" s="99" t="s">
        <v>19</v>
      </c>
      <c r="E247" s="118">
        <v>0</v>
      </c>
      <c r="F247" s="118">
        <v>0</v>
      </c>
      <c r="G247" s="85"/>
      <c r="H247" s="20">
        <v>0</v>
      </c>
      <c r="I247" s="169">
        <v>0</v>
      </c>
      <c r="J247" s="6">
        <f t="shared" si="93"/>
        <v>0</v>
      </c>
      <c r="K247" s="10"/>
    </row>
    <row r="248" spans="2:16" ht="15.75" x14ac:dyDescent="0.25">
      <c r="B248" s="9"/>
      <c r="C248" s="66" t="s">
        <v>7</v>
      </c>
      <c r="D248" s="99" t="s">
        <v>19</v>
      </c>
      <c r="E248" s="118">
        <v>0</v>
      </c>
      <c r="F248" s="118">
        <v>0</v>
      </c>
      <c r="G248" s="91"/>
      <c r="H248" s="29">
        <v>0</v>
      </c>
      <c r="I248" s="173">
        <v>0</v>
      </c>
      <c r="J248" s="6">
        <f t="shared" si="93"/>
        <v>0</v>
      </c>
      <c r="K248" s="10"/>
    </row>
    <row r="249" spans="2:16" ht="15.75" x14ac:dyDescent="0.25">
      <c r="B249" s="9"/>
      <c r="C249" s="64" t="s">
        <v>14</v>
      </c>
      <c r="D249" s="99" t="s">
        <v>19</v>
      </c>
      <c r="E249" s="118">
        <v>0</v>
      </c>
      <c r="F249" s="118">
        <v>0</v>
      </c>
      <c r="G249" s="118">
        <v>0</v>
      </c>
      <c r="H249" s="118">
        <v>0</v>
      </c>
      <c r="I249" s="118">
        <v>0</v>
      </c>
      <c r="J249" s="6">
        <f>SUM(E249:I249)</f>
        <v>0</v>
      </c>
      <c r="K249" s="10"/>
    </row>
    <row r="250" spans="2:16" ht="15.75" x14ac:dyDescent="0.25">
      <c r="B250" s="9"/>
      <c r="C250" s="66" t="s">
        <v>9</v>
      </c>
      <c r="D250" s="99" t="s">
        <v>4</v>
      </c>
      <c r="E250" s="118">
        <v>0</v>
      </c>
      <c r="F250" s="118">
        <v>0</v>
      </c>
      <c r="G250" s="85"/>
      <c r="H250" s="20">
        <v>0</v>
      </c>
      <c r="I250" s="169">
        <v>0</v>
      </c>
      <c r="J250" s="6">
        <f t="shared" si="93"/>
        <v>0</v>
      </c>
      <c r="K250" s="10"/>
    </row>
    <row r="251" spans="2:16" ht="47.25" x14ac:dyDescent="0.25">
      <c r="B251" s="9" t="s">
        <v>145</v>
      </c>
      <c r="C251" s="66" t="s">
        <v>203</v>
      </c>
      <c r="D251" s="102" t="s">
        <v>4</v>
      </c>
      <c r="E251" s="80">
        <f t="shared" ref="E251:F251" si="103">SUM(E252:E255)</f>
        <v>5500</v>
      </c>
      <c r="F251" s="80">
        <f t="shared" si="103"/>
        <v>5500</v>
      </c>
      <c r="G251" s="80">
        <f>SUM(G252:G255)</f>
        <v>5500</v>
      </c>
      <c r="H251" s="73">
        <f>SUM(H252:H255)</f>
        <v>5500</v>
      </c>
      <c r="I251" s="55">
        <f t="shared" ref="I251" si="104">SUM(I252:I255)</f>
        <v>5500</v>
      </c>
      <c r="J251" s="6">
        <f t="shared" si="93"/>
        <v>27500</v>
      </c>
      <c r="K251" s="10"/>
    </row>
    <row r="252" spans="2:16" ht="15.75" x14ac:dyDescent="0.25">
      <c r="B252" s="9"/>
      <c r="C252" s="66" t="s">
        <v>6</v>
      </c>
      <c r="D252" s="99" t="s">
        <v>19</v>
      </c>
      <c r="E252" s="112"/>
      <c r="F252" s="112"/>
      <c r="G252" s="78"/>
      <c r="H252" s="4"/>
      <c r="I252" s="53"/>
      <c r="J252" s="6">
        <f t="shared" si="93"/>
        <v>0</v>
      </c>
      <c r="K252" s="10"/>
      <c r="L252" s="30"/>
      <c r="M252" s="30"/>
      <c r="N252" s="30"/>
      <c r="O252" s="30"/>
      <c r="P252" s="30"/>
    </row>
    <row r="253" spans="2:16" ht="15.75" x14ac:dyDescent="0.25">
      <c r="B253" s="9"/>
      <c r="C253" s="66" t="s">
        <v>7</v>
      </c>
      <c r="D253" s="99" t="s">
        <v>19</v>
      </c>
      <c r="E253" s="112"/>
      <c r="F253" s="112"/>
      <c r="G253" s="83"/>
      <c r="H253" s="17"/>
      <c r="I253" s="58"/>
      <c r="J253" s="6">
        <f t="shared" si="93"/>
        <v>0</v>
      </c>
      <c r="K253" s="10"/>
      <c r="L253" s="30"/>
      <c r="M253" s="30"/>
      <c r="N253" s="30"/>
      <c r="O253" s="30"/>
      <c r="P253" s="30"/>
    </row>
    <row r="254" spans="2:16" ht="15.75" x14ac:dyDescent="0.25">
      <c r="B254" s="9"/>
      <c r="C254" s="64" t="s">
        <v>14</v>
      </c>
      <c r="D254" s="99" t="s">
        <v>19</v>
      </c>
      <c r="E254" s="112">
        <v>5500</v>
      </c>
      <c r="F254" s="112">
        <v>5500</v>
      </c>
      <c r="G254" s="78">
        <v>5500</v>
      </c>
      <c r="H254" s="4">
        <v>5500</v>
      </c>
      <c r="I254" s="53">
        <v>5500</v>
      </c>
      <c r="J254" s="6">
        <f t="shared" si="93"/>
        <v>27500</v>
      </c>
      <c r="K254" s="10"/>
      <c r="L254" s="49"/>
      <c r="M254" s="30"/>
      <c r="N254" s="30"/>
      <c r="O254" s="30"/>
      <c r="P254" s="30"/>
    </row>
    <row r="255" spans="2:16" ht="15.75" x14ac:dyDescent="0.25">
      <c r="B255" s="9"/>
      <c r="C255" s="66" t="s">
        <v>9</v>
      </c>
      <c r="D255" s="99" t="s">
        <v>19</v>
      </c>
      <c r="E255" s="112"/>
      <c r="F255" s="112"/>
      <c r="G255" s="78"/>
      <c r="H255" s="4"/>
      <c r="I255" s="53"/>
      <c r="J255" s="6">
        <f t="shared" si="93"/>
        <v>0</v>
      </c>
      <c r="K255" s="10"/>
      <c r="L255" s="50"/>
      <c r="M255" s="30"/>
      <c r="N255" s="30"/>
      <c r="O255" s="30"/>
      <c r="P255" s="30"/>
    </row>
    <row r="256" spans="2:16" ht="78.75" x14ac:dyDescent="0.25">
      <c r="B256" s="186" t="s">
        <v>147</v>
      </c>
      <c r="C256" s="182" t="s">
        <v>216</v>
      </c>
      <c r="D256" s="183" t="s">
        <v>4</v>
      </c>
      <c r="E256" s="80">
        <f t="shared" ref="E256" si="105">SUM(E257:E260)</f>
        <v>0</v>
      </c>
      <c r="F256" s="80">
        <f t="shared" ref="F256" si="106">SUM(F257:F260)</f>
        <v>0</v>
      </c>
      <c r="G256" s="80">
        <f>SUM(G257:G260)</f>
        <v>0</v>
      </c>
      <c r="H256" s="184">
        <f>SUM(H257:H260)</f>
        <v>0</v>
      </c>
      <c r="I256" s="185">
        <f t="shared" ref="I256" si="107">SUM(I257:I260)</f>
        <v>0</v>
      </c>
      <c r="J256" s="6">
        <f t="shared" ref="J256:J260" si="108">SUM(E256:I256)</f>
        <v>0</v>
      </c>
      <c r="K256" s="10"/>
      <c r="L256" s="50"/>
      <c r="M256" s="30"/>
      <c r="N256" s="30"/>
      <c r="O256" s="30"/>
      <c r="P256" s="30"/>
    </row>
    <row r="257" spans="2:16" ht="15.75" x14ac:dyDescent="0.25">
      <c r="B257" s="186"/>
      <c r="C257" s="182" t="s">
        <v>6</v>
      </c>
      <c r="D257" s="99" t="s">
        <v>19</v>
      </c>
      <c r="E257" s="112"/>
      <c r="F257" s="112"/>
      <c r="G257" s="78"/>
      <c r="H257" s="4"/>
      <c r="I257" s="53"/>
      <c r="J257" s="6">
        <f t="shared" si="108"/>
        <v>0</v>
      </c>
      <c r="K257" s="10"/>
      <c r="L257" s="50"/>
      <c r="M257" s="30"/>
      <c r="N257" s="30"/>
      <c r="O257" s="30"/>
      <c r="P257" s="30"/>
    </row>
    <row r="258" spans="2:16" ht="15.75" x14ac:dyDescent="0.25">
      <c r="B258" s="186"/>
      <c r="C258" s="182" t="s">
        <v>7</v>
      </c>
      <c r="D258" s="99" t="s">
        <v>19</v>
      </c>
      <c r="E258" s="112"/>
      <c r="F258" s="112"/>
      <c r="G258" s="83"/>
      <c r="H258" s="17"/>
      <c r="I258" s="58"/>
      <c r="J258" s="6">
        <f t="shared" si="108"/>
        <v>0</v>
      </c>
      <c r="K258" s="10"/>
      <c r="L258" s="50"/>
      <c r="M258" s="30"/>
      <c r="N258" s="30"/>
      <c r="O258" s="30"/>
      <c r="P258" s="30"/>
    </row>
    <row r="259" spans="2:16" ht="15.75" x14ac:dyDescent="0.25">
      <c r="B259" s="186"/>
      <c r="C259" s="64" t="s">
        <v>14</v>
      </c>
      <c r="D259" s="99" t="s">
        <v>19</v>
      </c>
      <c r="E259" s="112"/>
      <c r="F259" s="112"/>
      <c r="G259" s="78"/>
      <c r="H259" s="4"/>
      <c r="I259" s="53"/>
      <c r="J259" s="6">
        <f t="shared" si="108"/>
        <v>0</v>
      </c>
      <c r="K259" s="10"/>
      <c r="L259" s="50"/>
      <c r="M259" s="30"/>
      <c r="N259" s="30"/>
      <c r="O259" s="30"/>
      <c r="P259" s="30"/>
    </row>
    <row r="260" spans="2:16" ht="15.75" x14ac:dyDescent="0.25">
      <c r="B260" s="186"/>
      <c r="C260" s="182" t="s">
        <v>9</v>
      </c>
      <c r="D260" s="99" t="s">
        <v>19</v>
      </c>
      <c r="E260" s="112"/>
      <c r="F260" s="112"/>
      <c r="G260" s="78"/>
      <c r="H260" s="4"/>
      <c r="I260" s="53"/>
      <c r="J260" s="6">
        <f t="shared" si="108"/>
        <v>0</v>
      </c>
      <c r="K260" s="10"/>
      <c r="L260" s="50"/>
      <c r="M260" s="30"/>
      <c r="N260" s="30"/>
      <c r="O260" s="30"/>
      <c r="P260" s="30"/>
    </row>
    <row r="261" spans="2:16" ht="94.5" x14ac:dyDescent="0.25">
      <c r="B261" s="22" t="s">
        <v>149</v>
      </c>
      <c r="C261" s="67" t="s">
        <v>205</v>
      </c>
      <c r="D261" s="108" t="s">
        <v>23</v>
      </c>
      <c r="E261" s="77">
        <f t="shared" ref="E261:F261" si="109">SUM(E262:E265)</f>
        <v>700</v>
      </c>
      <c r="F261" s="77">
        <f t="shared" si="109"/>
        <v>700</v>
      </c>
      <c r="G261" s="77">
        <f>SUM(G262:G265)</f>
        <v>700</v>
      </c>
      <c r="H261" s="6">
        <f>SUM(H262:H265)</f>
        <v>700</v>
      </c>
      <c r="I261" s="63">
        <f t="shared" ref="I261" si="110">SUM(I262:I265)</f>
        <v>700</v>
      </c>
      <c r="J261" s="6">
        <f t="shared" si="93"/>
        <v>3500</v>
      </c>
      <c r="K261" s="10"/>
    </row>
    <row r="262" spans="2:16" ht="15.75" x14ac:dyDescent="0.25">
      <c r="B262" s="9"/>
      <c r="C262" s="66" t="s">
        <v>5</v>
      </c>
      <c r="D262" s="109"/>
      <c r="E262" s="123"/>
      <c r="F262" s="123"/>
      <c r="G262" s="94"/>
      <c r="H262" s="33"/>
      <c r="I262" s="174"/>
      <c r="J262" s="6">
        <f t="shared" si="93"/>
        <v>0</v>
      </c>
      <c r="K262" s="10"/>
    </row>
    <row r="263" spans="2:16" ht="15.75" x14ac:dyDescent="0.25">
      <c r="B263" s="9"/>
      <c r="C263" s="66" t="s">
        <v>6</v>
      </c>
      <c r="D263" s="104" t="s">
        <v>23</v>
      </c>
      <c r="E263" s="118">
        <v>0</v>
      </c>
      <c r="F263" s="118">
        <v>0</v>
      </c>
      <c r="G263" s="118">
        <v>0</v>
      </c>
      <c r="H263" s="118">
        <v>0</v>
      </c>
      <c r="I263" s="169">
        <v>0</v>
      </c>
      <c r="J263" s="6">
        <f t="shared" si="93"/>
        <v>0</v>
      </c>
      <c r="K263" s="10"/>
    </row>
    <row r="264" spans="2:16" ht="15.75" x14ac:dyDescent="0.25">
      <c r="B264" s="9"/>
      <c r="C264" s="66" t="s">
        <v>7</v>
      </c>
      <c r="D264" s="104" t="s">
        <v>23</v>
      </c>
      <c r="E264" s="118">
        <v>0</v>
      </c>
      <c r="F264" s="118">
        <v>0</v>
      </c>
      <c r="G264" s="118">
        <v>0</v>
      </c>
      <c r="H264" s="118">
        <v>0</v>
      </c>
      <c r="I264" s="169">
        <v>0</v>
      </c>
      <c r="J264" s="6">
        <f t="shared" si="93"/>
        <v>0</v>
      </c>
      <c r="K264" s="10"/>
    </row>
    <row r="265" spans="2:16" ht="15.75" x14ac:dyDescent="0.25">
      <c r="B265" s="9"/>
      <c r="C265" s="64" t="s">
        <v>14</v>
      </c>
      <c r="D265" s="105" t="s">
        <v>23</v>
      </c>
      <c r="E265" s="118">
        <f>E270+E275</f>
        <v>700</v>
      </c>
      <c r="F265" s="118">
        <f t="shared" ref="F265:I265" si="111">F270+F275</f>
        <v>700</v>
      </c>
      <c r="G265" s="118">
        <f t="shared" si="111"/>
        <v>700</v>
      </c>
      <c r="H265" s="118">
        <f t="shared" si="111"/>
        <v>700</v>
      </c>
      <c r="I265" s="118">
        <f t="shared" si="111"/>
        <v>700</v>
      </c>
      <c r="J265" s="6">
        <f t="shared" si="93"/>
        <v>3500</v>
      </c>
      <c r="K265" s="10"/>
    </row>
    <row r="266" spans="2:16" ht="15.75" x14ac:dyDescent="0.25">
      <c r="B266" s="9"/>
      <c r="C266" s="66" t="s">
        <v>9</v>
      </c>
      <c r="D266" s="104" t="s">
        <v>23</v>
      </c>
      <c r="E266" s="118">
        <v>0</v>
      </c>
      <c r="F266" s="118">
        <v>0</v>
      </c>
      <c r="G266" s="118">
        <v>0</v>
      </c>
      <c r="H266" s="118">
        <v>0</v>
      </c>
      <c r="I266" s="169">
        <v>0</v>
      </c>
      <c r="J266" s="6">
        <f t="shared" si="93"/>
        <v>0</v>
      </c>
      <c r="K266" s="10"/>
    </row>
    <row r="267" spans="2:16" ht="141.75" x14ac:dyDescent="0.25">
      <c r="B267" s="9" t="s">
        <v>150</v>
      </c>
      <c r="C267" s="66" t="s">
        <v>206</v>
      </c>
      <c r="D267" s="103" t="s">
        <v>23</v>
      </c>
      <c r="E267" s="92">
        <f t="shared" ref="E267:F267" si="112">SUM(E268:E271)</f>
        <v>400</v>
      </c>
      <c r="F267" s="92">
        <f t="shared" si="112"/>
        <v>400</v>
      </c>
      <c r="G267" s="92">
        <f>SUM(G268:G271)</f>
        <v>400</v>
      </c>
      <c r="H267" s="92">
        <f t="shared" ref="H267:I267" si="113">SUM(H268:H271)</f>
        <v>400</v>
      </c>
      <c r="I267" s="175">
        <f t="shared" si="113"/>
        <v>400</v>
      </c>
      <c r="J267" s="6">
        <f>SUM(E267:I267)</f>
        <v>2000</v>
      </c>
      <c r="K267" s="10"/>
    </row>
    <row r="268" spans="2:16" ht="15.75" x14ac:dyDescent="0.25">
      <c r="B268" s="9"/>
      <c r="C268" s="66" t="s">
        <v>6</v>
      </c>
      <c r="D268" s="104" t="s">
        <v>23</v>
      </c>
      <c r="E268" s="118">
        <v>0</v>
      </c>
      <c r="F268" s="118">
        <v>0</v>
      </c>
      <c r="G268" s="85">
        <v>0</v>
      </c>
      <c r="H268" s="20">
        <v>0</v>
      </c>
      <c r="I268" s="169">
        <v>0</v>
      </c>
      <c r="J268" s="6">
        <f t="shared" si="93"/>
        <v>0</v>
      </c>
      <c r="K268" s="10"/>
    </row>
    <row r="269" spans="2:16" ht="15.75" x14ac:dyDescent="0.25">
      <c r="B269" s="9"/>
      <c r="C269" s="66" t="s">
        <v>7</v>
      </c>
      <c r="D269" s="104" t="s">
        <v>23</v>
      </c>
      <c r="E269" s="118">
        <v>0</v>
      </c>
      <c r="F269" s="118">
        <v>0</v>
      </c>
      <c r="G269" s="85">
        <v>0</v>
      </c>
      <c r="H269" s="20">
        <v>0</v>
      </c>
      <c r="I269" s="169">
        <v>0</v>
      </c>
      <c r="J269" s="6">
        <f t="shared" si="93"/>
        <v>0</v>
      </c>
      <c r="K269" s="10"/>
    </row>
    <row r="270" spans="2:16" ht="15.75" x14ac:dyDescent="0.25">
      <c r="B270" s="9"/>
      <c r="C270" s="64" t="s">
        <v>14</v>
      </c>
      <c r="D270" s="105" t="s">
        <v>23</v>
      </c>
      <c r="E270" s="118">
        <v>400</v>
      </c>
      <c r="F270" s="118">
        <v>400</v>
      </c>
      <c r="G270" s="118">
        <v>400</v>
      </c>
      <c r="H270" s="118">
        <v>400</v>
      </c>
      <c r="I270" s="118">
        <v>400</v>
      </c>
      <c r="J270" s="6">
        <f t="shared" si="93"/>
        <v>2000</v>
      </c>
      <c r="K270" s="10"/>
    </row>
    <row r="271" spans="2:16" ht="15.75" x14ac:dyDescent="0.25">
      <c r="B271" s="9"/>
      <c r="C271" s="66" t="s">
        <v>9</v>
      </c>
      <c r="D271" s="104" t="s">
        <v>23</v>
      </c>
      <c r="E271" s="118">
        <v>0</v>
      </c>
      <c r="F271" s="118">
        <v>0</v>
      </c>
      <c r="G271" s="85">
        <v>0</v>
      </c>
      <c r="H271" s="20">
        <v>0</v>
      </c>
      <c r="I271" s="169">
        <v>0</v>
      </c>
      <c r="J271" s="6">
        <f t="shared" si="93"/>
        <v>0</v>
      </c>
      <c r="K271" s="10"/>
    </row>
    <row r="272" spans="2:16" ht="94.5" x14ac:dyDescent="0.25">
      <c r="B272" s="9" t="s">
        <v>151</v>
      </c>
      <c r="C272" s="66" t="s">
        <v>172</v>
      </c>
      <c r="D272" s="105" t="s">
        <v>23</v>
      </c>
      <c r="E272" s="176">
        <f t="shared" ref="E272:H272" si="114">E275</f>
        <v>300</v>
      </c>
      <c r="F272" s="176">
        <f t="shared" si="114"/>
        <v>300</v>
      </c>
      <c r="G272" s="176">
        <f t="shared" si="114"/>
        <v>300</v>
      </c>
      <c r="H272" s="176">
        <f t="shared" si="114"/>
        <v>300</v>
      </c>
      <c r="I272" s="176">
        <f>I275</f>
        <v>300</v>
      </c>
      <c r="J272" s="6">
        <f t="shared" si="93"/>
        <v>1500</v>
      </c>
      <c r="K272" s="10"/>
    </row>
    <row r="273" spans="2:11" ht="15.75" x14ac:dyDescent="0.25">
      <c r="B273" s="9"/>
      <c r="C273" s="66" t="s">
        <v>6</v>
      </c>
      <c r="D273" s="104" t="s">
        <v>23</v>
      </c>
      <c r="E273" s="118">
        <v>0</v>
      </c>
      <c r="F273" s="118">
        <v>0</v>
      </c>
      <c r="G273" s="85"/>
      <c r="H273" s="20">
        <v>0</v>
      </c>
      <c r="I273" s="169">
        <v>0</v>
      </c>
      <c r="J273" s="6">
        <f t="shared" si="93"/>
        <v>0</v>
      </c>
      <c r="K273" s="10"/>
    </row>
    <row r="274" spans="2:11" ht="15.75" x14ac:dyDescent="0.25">
      <c r="B274" s="9"/>
      <c r="C274" s="66" t="s">
        <v>7</v>
      </c>
      <c r="D274" s="104" t="s">
        <v>23</v>
      </c>
      <c r="E274" s="118">
        <v>0</v>
      </c>
      <c r="F274" s="118">
        <v>0</v>
      </c>
      <c r="G274" s="85"/>
      <c r="H274" s="20">
        <v>0</v>
      </c>
      <c r="I274" s="169">
        <v>0</v>
      </c>
      <c r="J274" s="6">
        <f t="shared" si="93"/>
        <v>0</v>
      </c>
      <c r="K274" s="10"/>
    </row>
    <row r="275" spans="2:11" ht="15.75" x14ac:dyDescent="0.25">
      <c r="B275" s="9"/>
      <c r="C275" s="64" t="s">
        <v>14</v>
      </c>
      <c r="D275" s="104" t="s">
        <v>23</v>
      </c>
      <c r="E275" s="118">
        <v>300</v>
      </c>
      <c r="F275" s="118">
        <v>300</v>
      </c>
      <c r="G275" s="118">
        <v>300</v>
      </c>
      <c r="H275" s="118">
        <v>300</v>
      </c>
      <c r="I275" s="118">
        <v>300</v>
      </c>
      <c r="J275" s="6">
        <f t="shared" si="93"/>
        <v>1500</v>
      </c>
      <c r="K275" s="10"/>
    </row>
    <row r="276" spans="2:11" ht="15.75" x14ac:dyDescent="0.25">
      <c r="B276" s="9"/>
      <c r="C276" s="66" t="s">
        <v>9</v>
      </c>
      <c r="D276" s="104" t="s">
        <v>23</v>
      </c>
      <c r="E276" s="118">
        <v>0</v>
      </c>
      <c r="F276" s="118">
        <v>0</v>
      </c>
      <c r="G276" s="85"/>
      <c r="H276" s="20">
        <v>0</v>
      </c>
      <c r="I276" s="169">
        <v>0</v>
      </c>
      <c r="J276" s="6">
        <f t="shared" si="93"/>
        <v>0</v>
      </c>
      <c r="K276" s="10"/>
    </row>
    <row r="277" spans="2:11" ht="78.75" x14ac:dyDescent="0.25">
      <c r="B277" s="1" t="s">
        <v>152</v>
      </c>
      <c r="C277" s="67" t="s">
        <v>207</v>
      </c>
      <c r="D277" s="97" t="s">
        <v>19</v>
      </c>
      <c r="E277" s="77">
        <f t="shared" ref="E277:F277" si="115">SUM(E278:E281)</f>
        <v>600</v>
      </c>
      <c r="F277" s="77">
        <f t="shared" si="115"/>
        <v>600</v>
      </c>
      <c r="G277" s="77">
        <f>SUM(G278:G281)</f>
        <v>600</v>
      </c>
      <c r="H277" s="6">
        <f>SUM(H278:H281)</f>
        <v>600</v>
      </c>
      <c r="I277" s="63">
        <f>SUM(I278:I281)</f>
        <v>600</v>
      </c>
      <c r="J277" s="6">
        <f t="shared" si="93"/>
        <v>3000</v>
      </c>
      <c r="K277" s="10"/>
    </row>
    <row r="278" spans="2:11" ht="15.75" x14ac:dyDescent="0.25">
      <c r="B278" s="23"/>
      <c r="C278" s="66" t="s">
        <v>5</v>
      </c>
      <c r="D278" s="99"/>
      <c r="E278" s="115"/>
      <c r="F278" s="115"/>
      <c r="G278" s="87"/>
      <c r="H278" s="19"/>
      <c r="I278" s="152"/>
      <c r="J278" s="6">
        <f t="shared" si="93"/>
        <v>0</v>
      </c>
      <c r="K278" s="10"/>
    </row>
    <row r="279" spans="2:11" ht="15.75" x14ac:dyDescent="0.25">
      <c r="B279" s="23"/>
      <c r="C279" s="66" t="s">
        <v>6</v>
      </c>
      <c r="D279" s="99" t="s">
        <v>19</v>
      </c>
      <c r="E279" s="118">
        <v>0</v>
      </c>
      <c r="F279" s="118">
        <v>0</v>
      </c>
      <c r="G279" s="118">
        <v>0</v>
      </c>
      <c r="H279" s="118">
        <v>0</v>
      </c>
      <c r="I279" s="169">
        <v>0</v>
      </c>
      <c r="J279" s="6">
        <f t="shared" si="93"/>
        <v>0</v>
      </c>
      <c r="K279" s="10"/>
    </row>
    <row r="280" spans="2:11" ht="15.75" x14ac:dyDescent="0.25">
      <c r="B280" s="23"/>
      <c r="C280" s="66" t="s">
        <v>7</v>
      </c>
      <c r="D280" s="99" t="s">
        <v>19</v>
      </c>
      <c r="E280" s="118">
        <v>0</v>
      </c>
      <c r="F280" s="118">
        <v>0</v>
      </c>
      <c r="G280" s="118">
        <v>0</v>
      </c>
      <c r="H280" s="118">
        <v>0</v>
      </c>
      <c r="I280" s="169">
        <v>0</v>
      </c>
      <c r="J280" s="6">
        <f t="shared" si="93"/>
        <v>0</v>
      </c>
      <c r="K280" s="10"/>
    </row>
    <row r="281" spans="2:11" ht="15.75" x14ac:dyDescent="0.25">
      <c r="B281" s="23"/>
      <c r="C281" s="64" t="s">
        <v>14</v>
      </c>
      <c r="D281" s="99" t="s">
        <v>4</v>
      </c>
      <c r="E281" s="118">
        <f>E286+E291+E296+E301</f>
        <v>600</v>
      </c>
      <c r="F281" s="118">
        <f t="shared" ref="F281:I281" si="116">F286+F291+F296+F301</f>
        <v>600</v>
      </c>
      <c r="G281" s="118">
        <f t="shared" si="116"/>
        <v>600</v>
      </c>
      <c r="H281" s="118">
        <f t="shared" si="116"/>
        <v>600</v>
      </c>
      <c r="I281" s="118">
        <f t="shared" si="116"/>
        <v>600</v>
      </c>
      <c r="J281" s="6">
        <f t="shared" si="93"/>
        <v>3000</v>
      </c>
      <c r="K281" s="10"/>
    </row>
    <row r="282" spans="2:11" ht="15.75" x14ac:dyDescent="0.25">
      <c r="B282" s="23"/>
      <c r="C282" s="66" t="s">
        <v>9</v>
      </c>
      <c r="D282" s="99" t="s">
        <v>19</v>
      </c>
      <c r="E282" s="118">
        <v>0</v>
      </c>
      <c r="F282" s="118">
        <v>0</v>
      </c>
      <c r="G282" s="85"/>
      <c r="H282" s="20"/>
      <c r="I282" s="169">
        <v>0</v>
      </c>
      <c r="J282" s="6">
        <f t="shared" si="93"/>
        <v>0</v>
      </c>
      <c r="K282" s="10"/>
    </row>
    <row r="283" spans="2:11" ht="78.75" x14ac:dyDescent="0.25">
      <c r="B283" s="9" t="s">
        <v>153</v>
      </c>
      <c r="C283" s="64" t="s">
        <v>30</v>
      </c>
      <c r="D283" s="102" t="s">
        <v>19</v>
      </c>
      <c r="E283" s="92">
        <f t="shared" ref="E283:F283" si="117">SUM(E284:E287)</f>
        <v>150</v>
      </c>
      <c r="F283" s="92">
        <f t="shared" si="117"/>
        <v>150</v>
      </c>
      <c r="G283" s="92">
        <f>SUM(G284:G287)</f>
        <v>150</v>
      </c>
      <c r="H283" s="32">
        <f>SUM(H284:H287)</f>
        <v>150</v>
      </c>
      <c r="I283" s="175">
        <f t="shared" ref="I283" si="118">SUM(I284:I287)</f>
        <v>150</v>
      </c>
      <c r="J283" s="6">
        <f t="shared" si="93"/>
        <v>750</v>
      </c>
      <c r="K283" s="10"/>
    </row>
    <row r="284" spans="2:11" ht="15.75" x14ac:dyDescent="0.25">
      <c r="B284" s="9"/>
      <c r="C284" s="66" t="s">
        <v>6</v>
      </c>
      <c r="D284" s="99" t="s">
        <v>19</v>
      </c>
      <c r="E284" s="115"/>
      <c r="F284" s="115"/>
      <c r="G284" s="87"/>
      <c r="H284" s="19"/>
      <c r="I284" s="152"/>
      <c r="J284" s="6">
        <f t="shared" si="93"/>
        <v>0</v>
      </c>
      <c r="K284" s="10"/>
    </row>
    <row r="285" spans="2:11" ht="15.75" x14ac:dyDescent="0.25">
      <c r="B285" s="9"/>
      <c r="C285" s="66" t="s">
        <v>7</v>
      </c>
      <c r="D285" s="99" t="s">
        <v>19</v>
      </c>
      <c r="E285" s="122"/>
      <c r="F285" s="115"/>
      <c r="G285" s="87"/>
      <c r="H285" s="19"/>
      <c r="I285" s="152"/>
      <c r="J285" s="6">
        <f t="shared" si="93"/>
        <v>0</v>
      </c>
      <c r="K285" s="10"/>
    </row>
    <row r="286" spans="2:11" ht="15.75" x14ac:dyDescent="0.25">
      <c r="B286" s="9"/>
      <c r="C286" s="64" t="s">
        <v>14</v>
      </c>
      <c r="D286" s="99" t="s">
        <v>4</v>
      </c>
      <c r="E286" s="118">
        <v>150</v>
      </c>
      <c r="F286" s="118">
        <v>150</v>
      </c>
      <c r="G286" s="118">
        <v>150</v>
      </c>
      <c r="H286" s="118">
        <v>150</v>
      </c>
      <c r="I286" s="118">
        <v>150</v>
      </c>
      <c r="J286" s="6">
        <f t="shared" si="93"/>
        <v>750</v>
      </c>
      <c r="K286" s="10"/>
    </row>
    <row r="287" spans="2:11" ht="15.75" x14ac:dyDescent="0.25">
      <c r="B287" s="9"/>
      <c r="C287" s="66" t="s">
        <v>9</v>
      </c>
      <c r="D287" s="99" t="s">
        <v>19</v>
      </c>
      <c r="E287" s="122"/>
      <c r="F287" s="115"/>
      <c r="G287" s="87"/>
      <c r="H287" s="19"/>
      <c r="I287" s="152"/>
      <c r="J287" s="6">
        <f t="shared" si="93"/>
        <v>0</v>
      </c>
      <c r="K287" s="10"/>
    </row>
    <row r="288" spans="2:11" ht="47.25" x14ac:dyDescent="0.25">
      <c r="B288" s="9" t="s">
        <v>154</v>
      </c>
      <c r="C288" s="66" t="s">
        <v>31</v>
      </c>
      <c r="D288" s="102" t="s">
        <v>19</v>
      </c>
      <c r="E288" s="32">
        <f t="shared" ref="E288:G288" si="119">SUM(E289:E292)</f>
        <v>200</v>
      </c>
      <c r="F288" s="32">
        <f t="shared" si="119"/>
        <v>200</v>
      </c>
      <c r="G288" s="32">
        <f t="shared" si="119"/>
        <v>200</v>
      </c>
      <c r="H288" s="32">
        <f>SUM(H289:H292)</f>
        <v>200</v>
      </c>
      <c r="I288" s="175">
        <f t="shared" ref="I288" si="120">SUM(I289:I292)</f>
        <v>200</v>
      </c>
      <c r="J288" s="6">
        <f t="shared" si="93"/>
        <v>1000</v>
      </c>
      <c r="K288" s="10"/>
    </row>
    <row r="289" spans="2:11" ht="15.75" x14ac:dyDescent="0.25">
      <c r="B289" s="9"/>
      <c r="C289" s="66" t="s">
        <v>6</v>
      </c>
      <c r="D289" s="99" t="s">
        <v>19</v>
      </c>
      <c r="E289" s="115"/>
      <c r="F289" s="115"/>
      <c r="G289" s="87"/>
      <c r="H289" s="19"/>
      <c r="I289" s="152"/>
      <c r="J289" s="6">
        <f t="shared" si="93"/>
        <v>0</v>
      </c>
      <c r="K289" s="10"/>
    </row>
    <row r="290" spans="2:11" ht="15.75" x14ac:dyDescent="0.25">
      <c r="B290" s="9"/>
      <c r="C290" s="66" t="s">
        <v>7</v>
      </c>
      <c r="D290" s="99" t="s">
        <v>19</v>
      </c>
      <c r="E290" s="122"/>
      <c r="F290" s="115"/>
      <c r="G290" s="87"/>
      <c r="H290" s="19"/>
      <c r="I290" s="152"/>
      <c r="J290" s="6">
        <f t="shared" si="93"/>
        <v>0</v>
      </c>
      <c r="K290" s="10"/>
    </row>
    <row r="291" spans="2:11" ht="15.75" x14ac:dyDescent="0.25">
      <c r="B291" s="9"/>
      <c r="C291" s="64" t="s">
        <v>14</v>
      </c>
      <c r="D291" s="99" t="s">
        <v>4</v>
      </c>
      <c r="E291" s="118">
        <v>200</v>
      </c>
      <c r="F291" s="118">
        <v>200</v>
      </c>
      <c r="G291" s="118">
        <v>200</v>
      </c>
      <c r="H291" s="118">
        <v>200</v>
      </c>
      <c r="I291" s="118">
        <v>200</v>
      </c>
      <c r="J291" s="6">
        <f t="shared" si="93"/>
        <v>1000</v>
      </c>
      <c r="K291" s="10"/>
    </row>
    <row r="292" spans="2:11" ht="15.75" x14ac:dyDescent="0.25">
      <c r="B292" s="9"/>
      <c r="C292" s="66" t="s">
        <v>9</v>
      </c>
      <c r="D292" s="99" t="s">
        <v>19</v>
      </c>
      <c r="E292" s="122"/>
      <c r="F292" s="115"/>
      <c r="G292" s="87"/>
      <c r="H292" s="19"/>
      <c r="I292" s="152"/>
      <c r="J292" s="6">
        <f t="shared" si="93"/>
        <v>0</v>
      </c>
      <c r="K292" s="10"/>
    </row>
    <row r="293" spans="2:11" ht="78.75" x14ac:dyDescent="0.25">
      <c r="B293" s="9" t="s">
        <v>155</v>
      </c>
      <c r="C293" s="66" t="s">
        <v>208</v>
      </c>
      <c r="D293" s="102" t="s">
        <v>19</v>
      </c>
      <c r="E293" s="92">
        <f t="shared" ref="E293:F293" si="121">SUM(E294:E297)</f>
        <v>150</v>
      </c>
      <c r="F293" s="92">
        <f t="shared" si="121"/>
        <v>150</v>
      </c>
      <c r="G293" s="92">
        <f>SUM(G294:G297)</f>
        <v>150</v>
      </c>
      <c r="H293" s="32">
        <f>SUM(H294:H297)</f>
        <v>150</v>
      </c>
      <c r="I293" s="175">
        <f t="shared" ref="I293" si="122">SUM(I294:I297)</f>
        <v>150</v>
      </c>
      <c r="J293" s="6">
        <f t="shared" si="93"/>
        <v>750</v>
      </c>
      <c r="K293" s="10"/>
    </row>
    <row r="294" spans="2:11" ht="15.75" x14ac:dyDescent="0.25">
      <c r="B294" s="9"/>
      <c r="C294" s="66" t="s">
        <v>6</v>
      </c>
      <c r="D294" s="99" t="s">
        <v>19</v>
      </c>
      <c r="E294" s="115"/>
      <c r="F294" s="115"/>
      <c r="G294" s="87"/>
      <c r="H294" s="19"/>
      <c r="I294" s="152"/>
      <c r="J294" s="6">
        <f t="shared" si="93"/>
        <v>0</v>
      </c>
      <c r="K294" s="10"/>
    </row>
    <row r="295" spans="2:11" ht="15.75" x14ac:dyDescent="0.25">
      <c r="B295" s="9"/>
      <c r="C295" s="66" t="s">
        <v>7</v>
      </c>
      <c r="D295" s="99" t="s">
        <v>19</v>
      </c>
      <c r="E295" s="122"/>
      <c r="F295" s="115"/>
      <c r="G295" s="87"/>
      <c r="H295" s="19"/>
      <c r="I295" s="152"/>
      <c r="J295" s="6">
        <f t="shared" si="93"/>
        <v>0</v>
      </c>
      <c r="K295" s="10"/>
    </row>
    <row r="296" spans="2:11" ht="15.75" x14ac:dyDescent="0.25">
      <c r="B296" s="9"/>
      <c r="C296" s="64" t="s">
        <v>14</v>
      </c>
      <c r="D296" s="99" t="s">
        <v>4</v>
      </c>
      <c r="E296" s="118">
        <v>150</v>
      </c>
      <c r="F296" s="118">
        <v>150</v>
      </c>
      <c r="G296" s="118">
        <v>150</v>
      </c>
      <c r="H296" s="118">
        <v>150</v>
      </c>
      <c r="I296" s="118">
        <v>150</v>
      </c>
      <c r="J296" s="6">
        <f t="shared" si="93"/>
        <v>750</v>
      </c>
      <c r="K296" s="10"/>
    </row>
    <row r="297" spans="2:11" ht="15.75" x14ac:dyDescent="0.25">
      <c r="B297" s="9"/>
      <c r="C297" s="66" t="s">
        <v>9</v>
      </c>
      <c r="D297" s="99" t="s">
        <v>19</v>
      </c>
      <c r="E297" s="122"/>
      <c r="F297" s="115"/>
      <c r="G297" s="87"/>
      <c r="H297" s="19"/>
      <c r="I297" s="152"/>
      <c r="J297" s="6">
        <f t="shared" si="93"/>
        <v>0</v>
      </c>
      <c r="K297" s="10"/>
    </row>
    <row r="298" spans="2:11" ht="78.75" x14ac:dyDescent="0.25">
      <c r="B298" s="9" t="s">
        <v>209</v>
      </c>
      <c r="C298" s="69" t="s">
        <v>32</v>
      </c>
      <c r="D298" s="102" t="s">
        <v>19</v>
      </c>
      <c r="E298" s="92">
        <f t="shared" ref="E298:F298" si="123">SUM(E299:E302)</f>
        <v>100</v>
      </c>
      <c r="F298" s="92">
        <f t="shared" si="123"/>
        <v>100</v>
      </c>
      <c r="G298" s="92">
        <f>SUM(G299:G302)</f>
        <v>100</v>
      </c>
      <c r="H298" s="32">
        <f>SUM(H299:H302)</f>
        <v>100</v>
      </c>
      <c r="I298" s="175">
        <f t="shared" ref="I298" si="124">SUM(I299:I302)</f>
        <v>100</v>
      </c>
      <c r="J298" s="6">
        <f t="shared" si="93"/>
        <v>500</v>
      </c>
      <c r="K298" s="10"/>
    </row>
    <row r="299" spans="2:11" ht="15.75" x14ac:dyDescent="0.25">
      <c r="B299" s="9"/>
      <c r="C299" s="66" t="s">
        <v>6</v>
      </c>
      <c r="D299" s="99" t="s">
        <v>19</v>
      </c>
      <c r="E299" s="115"/>
      <c r="F299" s="115"/>
      <c r="G299" s="87"/>
      <c r="H299" s="19"/>
      <c r="I299" s="152"/>
      <c r="J299" s="6">
        <f t="shared" si="93"/>
        <v>0</v>
      </c>
      <c r="K299" s="10"/>
    </row>
    <row r="300" spans="2:11" ht="15.75" x14ac:dyDescent="0.25">
      <c r="B300" s="9"/>
      <c r="C300" s="66" t="s">
        <v>7</v>
      </c>
      <c r="D300" s="99" t="s">
        <v>19</v>
      </c>
      <c r="E300" s="122"/>
      <c r="F300" s="115"/>
      <c r="G300" s="87"/>
      <c r="H300" s="19"/>
      <c r="I300" s="152"/>
      <c r="J300" s="6">
        <f t="shared" si="93"/>
        <v>0</v>
      </c>
      <c r="K300" s="10"/>
    </row>
    <row r="301" spans="2:11" ht="15.75" x14ac:dyDescent="0.25">
      <c r="B301" s="9"/>
      <c r="C301" s="64" t="s">
        <v>14</v>
      </c>
      <c r="D301" s="99" t="s">
        <v>4</v>
      </c>
      <c r="E301" s="118">
        <v>100</v>
      </c>
      <c r="F301" s="118">
        <v>100</v>
      </c>
      <c r="G301" s="118">
        <v>100</v>
      </c>
      <c r="H301" s="118">
        <v>100</v>
      </c>
      <c r="I301" s="118">
        <v>100</v>
      </c>
      <c r="J301" s="6">
        <f t="shared" si="93"/>
        <v>500</v>
      </c>
      <c r="K301" s="10"/>
    </row>
    <row r="302" spans="2:11" ht="15.75" x14ac:dyDescent="0.25">
      <c r="B302" s="9"/>
      <c r="C302" s="66" t="s">
        <v>9</v>
      </c>
      <c r="D302" s="99" t="s">
        <v>19</v>
      </c>
      <c r="E302" s="122"/>
      <c r="F302" s="115"/>
      <c r="G302" s="87"/>
      <c r="H302" s="19"/>
      <c r="I302" s="152"/>
      <c r="J302" s="6">
        <f t="shared" si="93"/>
        <v>0</v>
      </c>
      <c r="K302" s="10"/>
    </row>
    <row r="303" spans="2:11" ht="47.25" x14ac:dyDescent="0.25">
      <c r="B303" s="1" t="s">
        <v>156</v>
      </c>
      <c r="C303" s="67" t="s">
        <v>33</v>
      </c>
      <c r="D303" s="108" t="s">
        <v>23</v>
      </c>
      <c r="E303" s="88">
        <f t="shared" ref="E303:F303" si="125">SUM(E305:E308)</f>
        <v>92450</v>
      </c>
      <c r="F303" s="88">
        <f t="shared" si="125"/>
        <v>89250</v>
      </c>
      <c r="G303" s="88">
        <f>SUM(G305:G308)</f>
        <v>89250</v>
      </c>
      <c r="H303" s="25">
        <f>SUM(H305:H308)</f>
        <v>89250</v>
      </c>
      <c r="I303" s="171">
        <f t="shared" ref="I303" si="126">SUM(I305:I308)</f>
        <v>89250</v>
      </c>
      <c r="J303" s="6">
        <f t="shared" ref="J303:J353" si="127">SUM(E303:I303)</f>
        <v>449450</v>
      </c>
      <c r="K303" s="10"/>
    </row>
    <row r="304" spans="2:11" ht="15.75" x14ac:dyDescent="0.25">
      <c r="B304" s="9"/>
      <c r="C304" s="66" t="s">
        <v>5</v>
      </c>
      <c r="D304" s="109"/>
      <c r="E304" s="115"/>
      <c r="F304" s="115"/>
      <c r="G304" s="87"/>
      <c r="H304" s="19"/>
      <c r="I304" s="152"/>
      <c r="J304" s="6">
        <f t="shared" si="127"/>
        <v>0</v>
      </c>
      <c r="K304" s="14"/>
    </row>
    <row r="305" spans="2:13" ht="15.75" x14ac:dyDescent="0.25">
      <c r="B305" s="9"/>
      <c r="C305" s="66" t="s">
        <v>6</v>
      </c>
      <c r="D305" s="104" t="s">
        <v>23</v>
      </c>
      <c r="E305" s="118">
        <v>0</v>
      </c>
      <c r="F305" s="118">
        <v>0</v>
      </c>
      <c r="G305" s="85">
        <f t="shared" ref="F305:I308" si="128">G310+G315+G320+G325+G330</f>
        <v>0</v>
      </c>
      <c r="H305" s="20">
        <f t="shared" si="128"/>
        <v>0</v>
      </c>
      <c r="I305" s="169">
        <f t="shared" si="128"/>
        <v>0</v>
      </c>
      <c r="J305" s="6">
        <f t="shared" si="127"/>
        <v>0</v>
      </c>
      <c r="K305" s="10"/>
    </row>
    <row r="306" spans="2:13" ht="15.75" x14ac:dyDescent="0.25">
      <c r="B306" s="9"/>
      <c r="C306" s="66" t="s">
        <v>7</v>
      </c>
      <c r="D306" s="104" t="s">
        <v>23</v>
      </c>
      <c r="E306" s="118">
        <v>0</v>
      </c>
      <c r="F306" s="118">
        <v>0</v>
      </c>
      <c r="G306" s="85">
        <f t="shared" si="128"/>
        <v>0</v>
      </c>
      <c r="H306" s="20">
        <f t="shared" si="128"/>
        <v>0</v>
      </c>
      <c r="I306" s="169">
        <f t="shared" si="128"/>
        <v>0</v>
      </c>
      <c r="J306" s="6">
        <f t="shared" si="127"/>
        <v>0</v>
      </c>
      <c r="K306" s="10"/>
    </row>
    <row r="307" spans="2:13" ht="15.75" x14ac:dyDescent="0.25">
      <c r="B307" s="9"/>
      <c r="C307" s="64" t="s">
        <v>8</v>
      </c>
      <c r="D307" s="105" t="s">
        <v>23</v>
      </c>
      <c r="E307" s="90">
        <f>E312+E317+E322+E327+E332</f>
        <v>92450</v>
      </c>
      <c r="F307" s="90">
        <f t="shared" si="128"/>
        <v>89250</v>
      </c>
      <c r="G307" s="90">
        <f t="shared" si="128"/>
        <v>89250</v>
      </c>
      <c r="H307" s="28">
        <f t="shared" si="128"/>
        <v>89250</v>
      </c>
      <c r="I307" s="153">
        <f t="shared" si="128"/>
        <v>89250</v>
      </c>
      <c r="J307" s="6">
        <f t="shared" si="127"/>
        <v>449450</v>
      </c>
      <c r="K307" s="10"/>
    </row>
    <row r="308" spans="2:13" ht="15.75" x14ac:dyDescent="0.25">
      <c r="B308" s="9"/>
      <c r="C308" s="66" t="s">
        <v>9</v>
      </c>
      <c r="D308" s="104" t="s">
        <v>23</v>
      </c>
      <c r="E308" s="118">
        <v>0</v>
      </c>
      <c r="F308" s="118">
        <v>0</v>
      </c>
      <c r="G308" s="85">
        <f t="shared" si="128"/>
        <v>0</v>
      </c>
      <c r="H308" s="20">
        <f t="shared" si="128"/>
        <v>0</v>
      </c>
      <c r="I308" s="169">
        <f t="shared" si="128"/>
        <v>0</v>
      </c>
      <c r="J308" s="6">
        <f t="shared" si="127"/>
        <v>0</v>
      </c>
      <c r="K308" s="10"/>
    </row>
    <row r="309" spans="2:13" ht="63" x14ac:dyDescent="0.25">
      <c r="B309" s="9" t="s">
        <v>157</v>
      </c>
      <c r="C309" s="66" t="s">
        <v>210</v>
      </c>
      <c r="D309" s="103" t="s">
        <v>23</v>
      </c>
      <c r="E309" s="95">
        <f t="shared" ref="E309:F309" si="129">SUM(E310:E313)</f>
        <v>30000</v>
      </c>
      <c r="F309" s="95">
        <f t="shared" si="129"/>
        <v>30000</v>
      </c>
      <c r="G309" s="95">
        <f>SUM(G310:G313)</f>
        <v>30000</v>
      </c>
      <c r="H309" s="34">
        <f>SUM(H310:H313)</f>
        <v>30000</v>
      </c>
      <c r="I309" s="177">
        <f>SUM(I310:I313)</f>
        <v>30000</v>
      </c>
      <c r="J309" s="6">
        <f t="shared" si="127"/>
        <v>150000</v>
      </c>
      <c r="K309" s="10"/>
    </row>
    <row r="310" spans="2:13" ht="15.75" x14ac:dyDescent="0.25">
      <c r="B310" s="9"/>
      <c r="C310" s="66" t="s">
        <v>6</v>
      </c>
      <c r="D310" s="104" t="s">
        <v>23</v>
      </c>
      <c r="E310" s="118">
        <v>0</v>
      </c>
      <c r="F310" s="118">
        <v>0</v>
      </c>
      <c r="G310" s="90">
        <f>G315+G320+G325+G330</f>
        <v>0</v>
      </c>
      <c r="H310" s="28">
        <f>H315+H320+H325+H330</f>
        <v>0</v>
      </c>
      <c r="I310" s="169">
        <v>0</v>
      </c>
      <c r="J310" s="6">
        <f t="shared" si="127"/>
        <v>0</v>
      </c>
      <c r="K310" s="10"/>
      <c r="M310" s="48"/>
    </row>
    <row r="311" spans="2:13" ht="15.75" x14ac:dyDescent="0.25">
      <c r="B311" s="9"/>
      <c r="C311" s="66" t="s">
        <v>7</v>
      </c>
      <c r="D311" s="104" t="s">
        <v>23</v>
      </c>
      <c r="E311" s="118">
        <v>0</v>
      </c>
      <c r="F311" s="118">
        <v>0</v>
      </c>
      <c r="G311" s="90">
        <f t="shared" ref="G311:G313" si="130">G316+G321+G326+G331</f>
        <v>0</v>
      </c>
      <c r="H311" s="28">
        <f t="shared" ref="H311:H313" si="131">H316+H321+H326+H331</f>
        <v>0</v>
      </c>
      <c r="I311" s="169">
        <v>0</v>
      </c>
      <c r="J311" s="6">
        <f t="shared" si="127"/>
        <v>0</v>
      </c>
      <c r="K311" s="10"/>
    </row>
    <row r="312" spans="2:13" ht="15.75" x14ac:dyDescent="0.25">
      <c r="B312" s="9"/>
      <c r="C312" s="64" t="s">
        <v>14</v>
      </c>
      <c r="D312" s="105" t="s">
        <v>23</v>
      </c>
      <c r="E312" s="119">
        <v>30000</v>
      </c>
      <c r="F312" s="119">
        <v>30000</v>
      </c>
      <c r="G312" s="119">
        <v>30000</v>
      </c>
      <c r="H312" s="119">
        <v>30000</v>
      </c>
      <c r="I312" s="119">
        <v>30000</v>
      </c>
      <c r="J312" s="6">
        <f t="shared" si="127"/>
        <v>150000</v>
      </c>
      <c r="K312" s="10"/>
    </row>
    <row r="313" spans="2:13" ht="15.75" x14ac:dyDescent="0.25">
      <c r="B313" s="9"/>
      <c r="C313" s="66" t="s">
        <v>9</v>
      </c>
      <c r="D313" s="105" t="s">
        <v>23</v>
      </c>
      <c r="E313" s="118">
        <v>0</v>
      </c>
      <c r="F313" s="118">
        <v>0</v>
      </c>
      <c r="G313" s="90">
        <f t="shared" si="130"/>
        <v>0</v>
      </c>
      <c r="H313" s="28">
        <f t="shared" si="131"/>
        <v>0</v>
      </c>
      <c r="I313" s="169">
        <v>0</v>
      </c>
      <c r="J313" s="6">
        <f t="shared" si="127"/>
        <v>0</v>
      </c>
      <c r="K313" s="10"/>
    </row>
    <row r="314" spans="2:13" ht="63" x14ac:dyDescent="0.25">
      <c r="B314" s="60" t="s">
        <v>158</v>
      </c>
      <c r="C314" s="66" t="s">
        <v>211</v>
      </c>
      <c r="D314" s="129" t="s">
        <v>4</v>
      </c>
      <c r="E314" s="84">
        <f t="shared" ref="E314:F314" si="132">SUM(E315:E318)</f>
        <v>51450</v>
      </c>
      <c r="F314" s="84">
        <f t="shared" si="132"/>
        <v>48450</v>
      </c>
      <c r="G314" s="84">
        <f>SUM(G315:G318)</f>
        <v>48450</v>
      </c>
      <c r="H314" s="24">
        <f>SUM(H315:H318)</f>
        <v>48450</v>
      </c>
      <c r="I314" s="168">
        <f t="shared" ref="I314" si="133">SUM(I315:I318)</f>
        <v>48450</v>
      </c>
      <c r="J314" s="6">
        <f t="shared" si="127"/>
        <v>245250</v>
      </c>
      <c r="K314" s="10"/>
    </row>
    <row r="315" spans="2:13" ht="15.75" x14ac:dyDescent="0.25">
      <c r="B315" s="9"/>
      <c r="C315" s="66" t="s">
        <v>6</v>
      </c>
      <c r="D315" s="99" t="s">
        <v>19</v>
      </c>
      <c r="E315" s="115"/>
      <c r="F315" s="115"/>
      <c r="G315" s="90">
        <v>0</v>
      </c>
      <c r="H315" s="28">
        <v>0</v>
      </c>
      <c r="I315" s="153">
        <v>0</v>
      </c>
      <c r="J315" s="6">
        <f t="shared" si="127"/>
        <v>0</v>
      </c>
      <c r="K315" s="10"/>
    </row>
    <row r="316" spans="2:13" ht="15.75" x14ac:dyDescent="0.25">
      <c r="B316" s="9"/>
      <c r="C316" s="66" t="s">
        <v>7</v>
      </c>
      <c r="D316" s="99" t="s">
        <v>4</v>
      </c>
      <c r="E316" s="115"/>
      <c r="F316" s="115"/>
      <c r="G316" s="90">
        <v>0</v>
      </c>
      <c r="H316" s="28">
        <v>0</v>
      </c>
      <c r="I316" s="153">
        <v>0</v>
      </c>
      <c r="J316" s="6">
        <f t="shared" si="127"/>
        <v>0</v>
      </c>
      <c r="K316" s="10"/>
    </row>
    <row r="317" spans="2:13" ht="15.75" x14ac:dyDescent="0.25">
      <c r="B317" s="9"/>
      <c r="C317" s="64" t="s">
        <v>14</v>
      </c>
      <c r="D317" s="99" t="s">
        <v>19</v>
      </c>
      <c r="E317" s="119">
        <v>51450</v>
      </c>
      <c r="F317" s="119">
        <v>48450</v>
      </c>
      <c r="G317" s="119">
        <v>48450</v>
      </c>
      <c r="H317" s="119">
        <v>48450</v>
      </c>
      <c r="I317" s="119">
        <v>48450</v>
      </c>
      <c r="J317" s="6">
        <f t="shared" si="127"/>
        <v>245250</v>
      </c>
      <c r="K317" s="10"/>
    </row>
    <row r="318" spans="2:13" ht="15.75" x14ac:dyDescent="0.25">
      <c r="B318" s="9"/>
      <c r="C318" s="64" t="s">
        <v>9</v>
      </c>
      <c r="D318" s="99" t="s">
        <v>19</v>
      </c>
      <c r="E318" s="115"/>
      <c r="F318" s="115"/>
      <c r="G318" s="90">
        <v>0</v>
      </c>
      <c r="H318" s="28">
        <v>0</v>
      </c>
      <c r="I318" s="153">
        <v>0</v>
      </c>
      <c r="J318" s="6">
        <f t="shared" si="127"/>
        <v>0</v>
      </c>
      <c r="K318" s="10"/>
    </row>
    <row r="319" spans="2:13" ht="47.25" x14ac:dyDescent="0.25">
      <c r="B319" s="60" t="s">
        <v>159</v>
      </c>
      <c r="C319" s="66" t="s">
        <v>50</v>
      </c>
      <c r="D319" s="134" t="s">
        <v>19</v>
      </c>
      <c r="E319" s="124">
        <f t="shared" ref="E319:F319" si="134">SUM(E320:E323)</f>
        <v>10000</v>
      </c>
      <c r="F319" s="124">
        <f t="shared" si="134"/>
        <v>10000</v>
      </c>
      <c r="G319" s="124">
        <f>SUM(G320:G323)</f>
        <v>10000</v>
      </c>
      <c r="H319" s="135">
        <f>SUM(H320:H323)</f>
        <v>10000</v>
      </c>
      <c r="I319" s="178">
        <f t="shared" ref="I319" si="135">SUM(I320:I323)</f>
        <v>10000</v>
      </c>
      <c r="J319" s="6">
        <f t="shared" si="127"/>
        <v>50000</v>
      </c>
      <c r="K319" s="10"/>
    </row>
    <row r="320" spans="2:13" ht="15.75" x14ac:dyDescent="0.25">
      <c r="B320" s="9"/>
      <c r="C320" s="66" t="s">
        <v>6</v>
      </c>
      <c r="D320" s="99" t="s">
        <v>4</v>
      </c>
      <c r="E320" s="115"/>
      <c r="F320" s="115"/>
      <c r="G320" s="96">
        <v>0</v>
      </c>
      <c r="H320" s="36">
        <v>0</v>
      </c>
      <c r="I320" s="179">
        <v>0</v>
      </c>
      <c r="J320" s="6">
        <f t="shared" si="127"/>
        <v>0</v>
      </c>
      <c r="K320" s="10"/>
    </row>
    <row r="321" spans="2:11" ht="15.75" x14ac:dyDescent="0.25">
      <c r="B321" s="9"/>
      <c r="C321" s="66" t="s">
        <v>7</v>
      </c>
      <c r="D321" s="99" t="s">
        <v>19</v>
      </c>
      <c r="E321" s="115"/>
      <c r="F321" s="115"/>
      <c r="G321" s="96">
        <v>0</v>
      </c>
      <c r="H321" s="36">
        <v>0</v>
      </c>
      <c r="I321" s="179">
        <v>0</v>
      </c>
      <c r="J321" s="6">
        <f t="shared" si="127"/>
        <v>0</v>
      </c>
      <c r="K321" s="10"/>
    </row>
    <row r="322" spans="2:11" ht="15.75" x14ac:dyDescent="0.25">
      <c r="B322" s="9"/>
      <c r="C322" s="64" t="s">
        <v>14</v>
      </c>
      <c r="D322" s="99" t="s">
        <v>19</v>
      </c>
      <c r="E322" s="118">
        <v>10000</v>
      </c>
      <c r="F322" s="118">
        <v>10000</v>
      </c>
      <c r="G322" s="118">
        <v>10000</v>
      </c>
      <c r="H322" s="118">
        <v>10000</v>
      </c>
      <c r="I322" s="118">
        <v>10000</v>
      </c>
      <c r="J322" s="6">
        <f t="shared" si="127"/>
        <v>50000</v>
      </c>
      <c r="K322" s="10"/>
    </row>
    <row r="323" spans="2:11" ht="15.75" x14ac:dyDescent="0.25">
      <c r="B323" s="9"/>
      <c r="C323" s="66" t="s">
        <v>9</v>
      </c>
      <c r="D323" s="99" t="s">
        <v>19</v>
      </c>
      <c r="E323" s="115"/>
      <c r="F323" s="115"/>
      <c r="G323" s="96">
        <v>0</v>
      </c>
      <c r="H323" s="36">
        <v>0</v>
      </c>
      <c r="I323" s="179">
        <v>0</v>
      </c>
      <c r="J323" s="6">
        <f t="shared" si="127"/>
        <v>0</v>
      </c>
      <c r="K323" s="10"/>
    </row>
    <row r="324" spans="2:11" ht="31.5" x14ac:dyDescent="0.25">
      <c r="B324" s="60" t="s">
        <v>160</v>
      </c>
      <c r="C324" s="66" t="s">
        <v>59</v>
      </c>
      <c r="D324" s="195" t="s">
        <v>19</v>
      </c>
      <c r="E324" s="95">
        <f t="shared" ref="E324:F324" si="136">SUM(E325:E328)</f>
        <v>900</v>
      </c>
      <c r="F324" s="95">
        <f t="shared" si="136"/>
        <v>700</v>
      </c>
      <c r="G324" s="95">
        <f>SUM(G325:G328)</f>
        <v>700</v>
      </c>
      <c r="H324" s="34">
        <f>SUM(H325:H328)</f>
        <v>700</v>
      </c>
      <c r="I324" s="177">
        <f t="shared" ref="I324" si="137">SUM(I325:I328)</f>
        <v>700</v>
      </c>
      <c r="J324" s="6">
        <f t="shared" si="127"/>
        <v>3700</v>
      </c>
      <c r="K324" s="10"/>
    </row>
    <row r="325" spans="2:11" ht="15.75" x14ac:dyDescent="0.25">
      <c r="B325" s="9"/>
      <c r="C325" s="66" t="s">
        <v>6</v>
      </c>
      <c r="D325" s="99" t="s">
        <v>19</v>
      </c>
      <c r="E325" s="115"/>
      <c r="F325" s="115"/>
      <c r="G325" s="96">
        <v>0</v>
      </c>
      <c r="H325" s="36">
        <v>0</v>
      </c>
      <c r="I325" s="179">
        <v>0</v>
      </c>
      <c r="J325" s="6">
        <f t="shared" si="127"/>
        <v>0</v>
      </c>
      <c r="K325" s="10"/>
    </row>
    <row r="326" spans="2:11" ht="15.75" x14ac:dyDescent="0.25">
      <c r="B326" s="9"/>
      <c r="C326" s="66" t="s">
        <v>7</v>
      </c>
      <c r="D326" s="99" t="s">
        <v>19</v>
      </c>
      <c r="E326" s="115"/>
      <c r="F326" s="115"/>
      <c r="G326" s="96">
        <v>0</v>
      </c>
      <c r="H326" s="36">
        <v>0</v>
      </c>
      <c r="I326" s="179">
        <v>0</v>
      </c>
      <c r="J326" s="6">
        <f t="shared" si="127"/>
        <v>0</v>
      </c>
      <c r="K326" s="10"/>
    </row>
    <row r="327" spans="2:11" ht="15.75" x14ac:dyDescent="0.25">
      <c r="B327" s="9"/>
      <c r="C327" s="64" t="s">
        <v>14</v>
      </c>
      <c r="D327" s="99" t="s">
        <v>19</v>
      </c>
      <c r="E327" s="118">
        <v>900</v>
      </c>
      <c r="F327" s="118">
        <v>700</v>
      </c>
      <c r="G327" s="118">
        <v>700</v>
      </c>
      <c r="H327" s="118">
        <v>700</v>
      </c>
      <c r="I327" s="118">
        <v>700</v>
      </c>
      <c r="J327" s="6">
        <f t="shared" si="127"/>
        <v>3700</v>
      </c>
      <c r="K327" s="10"/>
    </row>
    <row r="328" spans="2:11" ht="15.75" x14ac:dyDescent="0.25">
      <c r="B328" s="9"/>
      <c r="C328" s="66" t="s">
        <v>9</v>
      </c>
      <c r="D328" s="99" t="s">
        <v>19</v>
      </c>
      <c r="E328" s="115"/>
      <c r="F328" s="115"/>
      <c r="G328" s="96">
        <v>0</v>
      </c>
      <c r="H328" s="36">
        <v>0</v>
      </c>
      <c r="I328" s="179">
        <v>0</v>
      </c>
      <c r="J328" s="6">
        <f t="shared" si="127"/>
        <v>0</v>
      </c>
      <c r="K328" s="10"/>
    </row>
    <row r="329" spans="2:11" ht="47.25" x14ac:dyDescent="0.25">
      <c r="B329" s="60" t="s">
        <v>161</v>
      </c>
      <c r="C329" s="66" t="s">
        <v>63</v>
      </c>
      <c r="D329" s="104" t="s">
        <v>23</v>
      </c>
      <c r="E329" s="95">
        <f t="shared" ref="E329:F329" si="138">SUM(E330:E333)</f>
        <v>100</v>
      </c>
      <c r="F329" s="95">
        <f t="shared" si="138"/>
        <v>100</v>
      </c>
      <c r="G329" s="95">
        <f>SUM(G330:G333)</f>
        <v>100</v>
      </c>
      <c r="H329" s="34">
        <f>SUM(H330:H333)</f>
        <v>100</v>
      </c>
      <c r="I329" s="177">
        <f t="shared" ref="I329" si="139">SUM(I330:I333)</f>
        <v>100</v>
      </c>
      <c r="J329" s="6">
        <f t="shared" si="127"/>
        <v>500</v>
      </c>
      <c r="K329" s="10"/>
    </row>
    <row r="330" spans="2:11" ht="15.75" x14ac:dyDescent="0.25">
      <c r="B330" s="22"/>
      <c r="C330" s="66" t="s">
        <v>6</v>
      </c>
      <c r="D330" s="99" t="s">
        <v>4</v>
      </c>
      <c r="E330" s="115"/>
      <c r="F330" s="115"/>
      <c r="G330" s="85">
        <v>0</v>
      </c>
      <c r="H330" s="20">
        <v>0</v>
      </c>
      <c r="I330" s="169">
        <v>0</v>
      </c>
      <c r="J330" s="6">
        <f t="shared" si="127"/>
        <v>0</v>
      </c>
      <c r="K330" s="10"/>
    </row>
    <row r="331" spans="2:11" ht="15.75" x14ac:dyDescent="0.25">
      <c r="B331" s="22"/>
      <c r="C331" s="66" t="s">
        <v>7</v>
      </c>
      <c r="D331" s="99" t="s">
        <v>19</v>
      </c>
      <c r="E331" s="115"/>
      <c r="F331" s="115"/>
      <c r="G331" s="85">
        <v>0</v>
      </c>
      <c r="H331" s="20">
        <v>0</v>
      </c>
      <c r="I331" s="169">
        <v>0</v>
      </c>
      <c r="J331" s="6">
        <f t="shared" si="127"/>
        <v>0</v>
      </c>
      <c r="K331" s="10"/>
    </row>
    <row r="332" spans="2:11" ht="15.75" x14ac:dyDescent="0.25">
      <c r="B332" s="22"/>
      <c r="C332" s="64" t="s">
        <v>14</v>
      </c>
      <c r="D332" s="99" t="s">
        <v>19</v>
      </c>
      <c r="E332" s="118">
        <v>100</v>
      </c>
      <c r="F332" s="118">
        <v>100</v>
      </c>
      <c r="G332" s="118">
        <v>100</v>
      </c>
      <c r="H332" s="118">
        <v>100</v>
      </c>
      <c r="I332" s="118">
        <v>100</v>
      </c>
      <c r="J332" s="6">
        <f t="shared" si="127"/>
        <v>500</v>
      </c>
      <c r="K332" s="10"/>
    </row>
    <row r="333" spans="2:11" ht="15.75" x14ac:dyDescent="0.25">
      <c r="B333" s="22"/>
      <c r="C333" s="66" t="s">
        <v>9</v>
      </c>
      <c r="D333" s="99" t="s">
        <v>19</v>
      </c>
      <c r="E333" s="115"/>
      <c r="F333" s="115"/>
      <c r="G333" s="85">
        <v>0</v>
      </c>
      <c r="H333" s="20">
        <v>0</v>
      </c>
      <c r="I333" s="169">
        <v>0</v>
      </c>
      <c r="J333" s="6">
        <f t="shared" si="127"/>
        <v>0</v>
      </c>
    </row>
    <row r="334" spans="2:11" ht="63" x14ac:dyDescent="0.25">
      <c r="B334" s="61" t="s">
        <v>75</v>
      </c>
      <c r="C334" s="136" t="s">
        <v>173</v>
      </c>
      <c r="D334" s="147"/>
      <c r="E334" s="148">
        <f>E337</f>
        <v>140</v>
      </c>
      <c r="F334" s="148">
        <f t="shared" ref="F334:I334" si="140">F337</f>
        <v>140</v>
      </c>
      <c r="G334" s="148">
        <f t="shared" si="140"/>
        <v>140</v>
      </c>
      <c r="H334" s="148">
        <f t="shared" si="140"/>
        <v>140</v>
      </c>
      <c r="I334" s="148">
        <f t="shared" si="140"/>
        <v>140</v>
      </c>
      <c r="J334" s="6">
        <f t="shared" si="127"/>
        <v>700</v>
      </c>
    </row>
    <row r="335" spans="2:11" ht="15.75" x14ac:dyDescent="0.25">
      <c r="B335" s="149"/>
      <c r="C335" s="146" t="s">
        <v>6</v>
      </c>
      <c r="D335" s="150" t="s">
        <v>19</v>
      </c>
      <c r="E335" s="151"/>
      <c r="F335" s="151"/>
      <c r="G335" s="152"/>
      <c r="H335" s="152"/>
      <c r="I335" s="152"/>
      <c r="J335" s="6">
        <f t="shared" si="127"/>
        <v>0</v>
      </c>
    </row>
    <row r="336" spans="2:11" ht="15.75" x14ac:dyDescent="0.25">
      <c r="B336" s="149"/>
      <c r="C336" s="146" t="s">
        <v>7</v>
      </c>
      <c r="D336" s="150" t="s">
        <v>19</v>
      </c>
      <c r="E336" s="151"/>
      <c r="F336" s="151"/>
      <c r="G336" s="152"/>
      <c r="H336" s="152"/>
      <c r="I336" s="152"/>
      <c r="J336" s="6">
        <f t="shared" si="127"/>
        <v>0</v>
      </c>
    </row>
    <row r="337" spans="2:10" ht="15.75" x14ac:dyDescent="0.25">
      <c r="B337" s="149"/>
      <c r="C337" s="64" t="s">
        <v>14</v>
      </c>
      <c r="D337" s="150" t="s">
        <v>19</v>
      </c>
      <c r="E337" s="154">
        <f>E342+E347+E352</f>
        <v>140</v>
      </c>
      <c r="F337" s="154">
        <f t="shared" ref="F337:I337" si="141">F342+F347+F352</f>
        <v>140</v>
      </c>
      <c r="G337" s="154">
        <f t="shared" si="141"/>
        <v>140</v>
      </c>
      <c r="H337" s="154">
        <f t="shared" si="141"/>
        <v>140</v>
      </c>
      <c r="I337" s="154">
        <f t="shared" si="141"/>
        <v>140</v>
      </c>
      <c r="J337" s="6">
        <f t="shared" si="127"/>
        <v>700</v>
      </c>
    </row>
    <row r="338" spans="2:10" ht="15.75" x14ac:dyDescent="0.25">
      <c r="B338" s="149"/>
      <c r="C338" s="146" t="s">
        <v>9</v>
      </c>
      <c r="D338" s="150" t="s">
        <v>19</v>
      </c>
      <c r="E338" s="155"/>
      <c r="F338" s="151"/>
      <c r="G338" s="152"/>
      <c r="H338" s="152"/>
      <c r="I338" s="152"/>
      <c r="J338" s="6">
        <f t="shared" si="127"/>
        <v>0</v>
      </c>
    </row>
    <row r="339" spans="2:10" ht="78.75" x14ac:dyDescent="0.25">
      <c r="B339" s="149" t="s">
        <v>76</v>
      </c>
      <c r="C339" s="146" t="s">
        <v>174</v>
      </c>
      <c r="D339" s="150"/>
      <c r="E339" s="155">
        <f>E342</f>
        <v>60</v>
      </c>
      <c r="F339" s="155">
        <f t="shared" ref="F339:I339" si="142">F342</f>
        <v>60</v>
      </c>
      <c r="G339" s="155">
        <f t="shared" si="142"/>
        <v>60</v>
      </c>
      <c r="H339" s="155">
        <f t="shared" si="142"/>
        <v>60</v>
      </c>
      <c r="I339" s="155">
        <f t="shared" si="142"/>
        <v>60</v>
      </c>
      <c r="J339" s="6">
        <f t="shared" si="127"/>
        <v>300</v>
      </c>
    </row>
    <row r="340" spans="2:10" ht="15.75" x14ac:dyDescent="0.25">
      <c r="B340" s="149"/>
      <c r="C340" s="146" t="s">
        <v>6</v>
      </c>
      <c r="D340" s="150" t="s">
        <v>19</v>
      </c>
      <c r="E340" s="151"/>
      <c r="F340" s="151"/>
      <c r="G340" s="152"/>
      <c r="H340" s="152"/>
      <c r="I340" s="152"/>
      <c r="J340" s="6">
        <f t="shared" si="127"/>
        <v>0</v>
      </c>
    </row>
    <row r="341" spans="2:10" ht="15.75" x14ac:dyDescent="0.25">
      <c r="B341" s="149"/>
      <c r="C341" s="146" t="s">
        <v>7</v>
      </c>
      <c r="D341" s="150" t="s">
        <v>19</v>
      </c>
      <c r="E341" s="151"/>
      <c r="F341" s="151"/>
      <c r="G341" s="152"/>
      <c r="H341" s="152"/>
      <c r="I341" s="152"/>
      <c r="J341" s="6">
        <f t="shared" si="127"/>
        <v>0</v>
      </c>
    </row>
    <row r="342" spans="2:10" ht="15.75" x14ac:dyDescent="0.25">
      <c r="B342" s="149"/>
      <c r="C342" s="64" t="s">
        <v>14</v>
      </c>
      <c r="D342" s="150" t="s">
        <v>19</v>
      </c>
      <c r="E342" s="154">
        <v>60</v>
      </c>
      <c r="F342" s="154">
        <v>60</v>
      </c>
      <c r="G342" s="154">
        <v>60</v>
      </c>
      <c r="H342" s="154">
        <v>60</v>
      </c>
      <c r="I342" s="154">
        <v>60</v>
      </c>
      <c r="J342" s="6">
        <f t="shared" si="127"/>
        <v>300</v>
      </c>
    </row>
    <row r="343" spans="2:10" ht="15.75" x14ac:dyDescent="0.25">
      <c r="B343" s="149"/>
      <c r="C343" s="146" t="s">
        <v>9</v>
      </c>
      <c r="D343" s="150" t="s">
        <v>19</v>
      </c>
      <c r="E343" s="155"/>
      <c r="F343" s="151"/>
      <c r="G343" s="152"/>
      <c r="H343" s="152"/>
      <c r="I343" s="152"/>
      <c r="J343" s="6">
        <f t="shared" si="127"/>
        <v>0</v>
      </c>
    </row>
    <row r="344" spans="2:10" ht="47.25" x14ac:dyDescent="0.25">
      <c r="B344" s="149" t="s">
        <v>85</v>
      </c>
      <c r="C344" s="146" t="s">
        <v>175</v>
      </c>
      <c r="D344" s="150"/>
      <c r="E344" s="155">
        <f>E347</f>
        <v>10</v>
      </c>
      <c r="F344" s="155">
        <f t="shared" ref="F344:I344" si="143">F347</f>
        <v>10</v>
      </c>
      <c r="G344" s="155">
        <f t="shared" si="143"/>
        <v>10</v>
      </c>
      <c r="H344" s="155">
        <f t="shared" si="143"/>
        <v>10</v>
      </c>
      <c r="I344" s="155">
        <f t="shared" si="143"/>
        <v>10</v>
      </c>
      <c r="J344" s="6">
        <f t="shared" si="127"/>
        <v>50</v>
      </c>
    </row>
    <row r="345" spans="2:10" ht="15.75" x14ac:dyDescent="0.25">
      <c r="B345" s="149"/>
      <c r="C345" s="146" t="s">
        <v>6</v>
      </c>
      <c r="D345" s="150" t="s">
        <v>19</v>
      </c>
      <c r="E345" s="151"/>
      <c r="F345" s="151"/>
      <c r="G345" s="152"/>
      <c r="H345" s="152"/>
      <c r="I345" s="152"/>
      <c r="J345" s="6">
        <f t="shared" si="127"/>
        <v>0</v>
      </c>
    </row>
    <row r="346" spans="2:10" ht="15.75" x14ac:dyDescent="0.25">
      <c r="B346" s="149"/>
      <c r="C346" s="146" t="s">
        <v>7</v>
      </c>
      <c r="D346" s="150" t="s">
        <v>19</v>
      </c>
      <c r="E346" s="151"/>
      <c r="F346" s="151"/>
      <c r="G346" s="152"/>
      <c r="H346" s="152"/>
      <c r="I346" s="152"/>
      <c r="J346" s="6">
        <f t="shared" si="127"/>
        <v>0</v>
      </c>
    </row>
    <row r="347" spans="2:10" ht="15.75" x14ac:dyDescent="0.25">
      <c r="B347" s="149"/>
      <c r="C347" s="64" t="s">
        <v>14</v>
      </c>
      <c r="D347" s="150" t="s">
        <v>19</v>
      </c>
      <c r="E347" s="154">
        <v>10</v>
      </c>
      <c r="F347" s="154">
        <v>10</v>
      </c>
      <c r="G347" s="154">
        <v>10</v>
      </c>
      <c r="H347" s="154">
        <v>10</v>
      </c>
      <c r="I347" s="154">
        <v>10</v>
      </c>
      <c r="J347" s="6">
        <f t="shared" si="127"/>
        <v>50</v>
      </c>
    </row>
    <row r="348" spans="2:10" ht="15.75" x14ac:dyDescent="0.25">
      <c r="B348" s="149"/>
      <c r="C348" s="146" t="s">
        <v>9</v>
      </c>
      <c r="D348" s="150" t="s">
        <v>19</v>
      </c>
      <c r="E348" s="155"/>
      <c r="F348" s="151"/>
      <c r="G348" s="152"/>
      <c r="H348" s="152"/>
      <c r="I348" s="152"/>
      <c r="J348" s="6">
        <f t="shared" si="127"/>
        <v>0</v>
      </c>
    </row>
    <row r="349" spans="2:10" ht="157.5" x14ac:dyDescent="0.25">
      <c r="B349" s="149" t="s">
        <v>93</v>
      </c>
      <c r="C349" s="146" t="s">
        <v>204</v>
      </c>
      <c r="D349" s="150"/>
      <c r="E349" s="155">
        <f>E352</f>
        <v>70</v>
      </c>
      <c r="F349" s="155">
        <f t="shared" ref="F349:I349" si="144">F352</f>
        <v>70</v>
      </c>
      <c r="G349" s="155">
        <f t="shared" si="144"/>
        <v>70</v>
      </c>
      <c r="H349" s="155">
        <f t="shared" si="144"/>
        <v>70</v>
      </c>
      <c r="I349" s="155">
        <f t="shared" si="144"/>
        <v>70</v>
      </c>
      <c r="J349" s="6">
        <f t="shared" si="127"/>
        <v>350</v>
      </c>
    </row>
    <row r="350" spans="2:10" ht="15.75" x14ac:dyDescent="0.25">
      <c r="B350" s="149"/>
      <c r="C350" s="146" t="s">
        <v>6</v>
      </c>
      <c r="D350" s="150" t="s">
        <v>19</v>
      </c>
      <c r="E350" s="151"/>
      <c r="F350" s="151"/>
      <c r="G350" s="152"/>
      <c r="H350" s="152"/>
      <c r="I350" s="152"/>
      <c r="J350" s="6">
        <f t="shared" si="127"/>
        <v>0</v>
      </c>
    </row>
    <row r="351" spans="2:10" ht="15.75" x14ac:dyDescent="0.25">
      <c r="B351" s="149"/>
      <c r="C351" s="146" t="s">
        <v>7</v>
      </c>
      <c r="D351" s="150" t="s">
        <v>19</v>
      </c>
      <c r="E351" s="151"/>
      <c r="F351" s="151"/>
      <c r="G351" s="152"/>
      <c r="H351" s="152"/>
      <c r="I351" s="152"/>
      <c r="J351" s="6">
        <f t="shared" si="127"/>
        <v>0</v>
      </c>
    </row>
    <row r="352" spans="2:10" ht="15.75" x14ac:dyDescent="0.25">
      <c r="B352" s="149"/>
      <c r="C352" s="64" t="s">
        <v>14</v>
      </c>
      <c r="D352" s="150" t="s">
        <v>19</v>
      </c>
      <c r="E352" s="154">
        <v>70</v>
      </c>
      <c r="F352" s="154">
        <v>70</v>
      </c>
      <c r="G352" s="154">
        <v>70</v>
      </c>
      <c r="H352" s="154">
        <v>70</v>
      </c>
      <c r="I352" s="154">
        <v>70</v>
      </c>
      <c r="J352" s="6">
        <f t="shared" si="127"/>
        <v>350</v>
      </c>
    </row>
    <row r="353" spans="2:10" ht="15.75" x14ac:dyDescent="0.25">
      <c r="B353" s="149"/>
      <c r="C353" s="146" t="s">
        <v>9</v>
      </c>
      <c r="D353" s="150" t="s">
        <v>19</v>
      </c>
      <c r="E353" s="155"/>
      <c r="F353" s="151"/>
      <c r="G353" s="152"/>
      <c r="H353" s="152"/>
      <c r="I353" s="152"/>
      <c r="J353" s="6">
        <f t="shared" si="127"/>
        <v>0</v>
      </c>
    </row>
  </sheetData>
  <mergeCells count="11">
    <mergeCell ref="B10:J10"/>
    <mergeCell ref="B11:J11"/>
    <mergeCell ref="O143:O144"/>
    <mergeCell ref="C13:C14"/>
    <mergeCell ref="D13:D14"/>
    <mergeCell ref="H13:H14"/>
    <mergeCell ref="J13:J14"/>
    <mergeCell ref="I13:I14"/>
    <mergeCell ref="G13:G14"/>
    <mergeCell ref="F13:F14"/>
    <mergeCell ref="E13:E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5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39"/>
  <sheetViews>
    <sheetView workbookViewId="0">
      <selection activeCell="J8" sqref="J8"/>
    </sheetView>
  </sheetViews>
  <sheetFormatPr defaultRowHeight="15" x14ac:dyDescent="0.25"/>
  <cols>
    <col min="2" max="2" width="9.140625" style="46"/>
    <col min="3" max="3" width="99.140625" customWidth="1"/>
  </cols>
  <sheetData>
    <row r="4" spans="2:3" ht="15.75" x14ac:dyDescent="0.25">
      <c r="B4" s="1" t="s">
        <v>75</v>
      </c>
      <c r="C4" s="42" t="s">
        <v>33</v>
      </c>
    </row>
    <row r="5" spans="2:3" ht="31.5" x14ac:dyDescent="0.25">
      <c r="B5" s="40" t="s">
        <v>76</v>
      </c>
      <c r="C5" s="42" t="s">
        <v>34</v>
      </c>
    </row>
    <row r="6" spans="2:3" ht="15.75" x14ac:dyDescent="0.25">
      <c r="B6" s="40" t="s">
        <v>78</v>
      </c>
      <c r="C6" s="43" t="s">
        <v>35</v>
      </c>
    </row>
    <row r="7" spans="2:3" ht="15.75" x14ac:dyDescent="0.25">
      <c r="B7" s="40" t="s">
        <v>77</v>
      </c>
      <c r="C7" s="43" t="s">
        <v>36</v>
      </c>
    </row>
    <row r="8" spans="2:3" ht="31.5" x14ac:dyDescent="0.25">
      <c r="B8" s="40" t="s">
        <v>79</v>
      </c>
      <c r="C8" s="43" t="s">
        <v>37</v>
      </c>
    </row>
    <row r="9" spans="2:3" ht="31.5" x14ac:dyDescent="0.25">
      <c r="B9" s="40" t="s">
        <v>80</v>
      </c>
      <c r="C9" s="43" t="s">
        <v>38</v>
      </c>
    </row>
    <row r="10" spans="2:3" ht="15.75" x14ac:dyDescent="0.25">
      <c r="B10" s="40" t="s">
        <v>81</v>
      </c>
      <c r="C10" s="43" t="s">
        <v>39</v>
      </c>
    </row>
    <row r="11" spans="2:3" ht="31.5" x14ac:dyDescent="0.25">
      <c r="B11" s="40" t="s">
        <v>82</v>
      </c>
      <c r="C11" s="41" t="s">
        <v>40</v>
      </c>
    </row>
    <row r="12" spans="2:3" ht="31.5" x14ac:dyDescent="0.25">
      <c r="B12" s="40" t="s">
        <v>83</v>
      </c>
      <c r="C12" s="41" t="s">
        <v>41</v>
      </c>
    </row>
    <row r="13" spans="2:3" ht="15.75" x14ac:dyDescent="0.25">
      <c r="B13" s="40" t="s">
        <v>84</v>
      </c>
      <c r="C13" s="41" t="s">
        <v>42</v>
      </c>
    </row>
    <row r="14" spans="2:3" ht="31.5" x14ac:dyDescent="0.25">
      <c r="B14" s="22" t="s">
        <v>85</v>
      </c>
      <c r="C14" s="42" t="s">
        <v>43</v>
      </c>
    </row>
    <row r="15" spans="2:3" ht="15.75" x14ac:dyDescent="0.25">
      <c r="B15" s="40" t="s">
        <v>86</v>
      </c>
      <c r="C15" s="41" t="s">
        <v>44</v>
      </c>
    </row>
    <row r="16" spans="2:3" ht="15.75" x14ac:dyDescent="0.25">
      <c r="B16" s="40" t="s">
        <v>87</v>
      </c>
      <c r="C16" s="41" t="s">
        <v>45</v>
      </c>
    </row>
    <row r="17" spans="2:3" ht="47.25" x14ac:dyDescent="0.25">
      <c r="B17" s="40" t="s">
        <v>88</v>
      </c>
      <c r="C17" s="41" t="s">
        <v>46</v>
      </c>
    </row>
    <row r="18" spans="2:3" ht="15.75" x14ac:dyDescent="0.25">
      <c r="B18" s="40" t="s">
        <v>89</v>
      </c>
      <c r="C18" s="41" t="s">
        <v>47</v>
      </c>
    </row>
    <row r="19" spans="2:3" ht="15.75" x14ac:dyDescent="0.25">
      <c r="B19" s="45" t="s">
        <v>90</v>
      </c>
      <c r="C19" s="35" t="s">
        <v>108</v>
      </c>
    </row>
    <row r="20" spans="2:3" ht="15.75" x14ac:dyDescent="0.25">
      <c r="B20" s="40" t="s">
        <v>91</v>
      </c>
      <c r="C20" s="41" t="s">
        <v>48</v>
      </c>
    </row>
    <row r="21" spans="2:3" ht="31.5" x14ac:dyDescent="0.25">
      <c r="B21" s="40" t="s">
        <v>92</v>
      </c>
      <c r="C21" s="43" t="s">
        <v>49</v>
      </c>
    </row>
    <row r="22" spans="2:3" ht="15.75" x14ac:dyDescent="0.25">
      <c r="B22" s="22" t="s">
        <v>93</v>
      </c>
      <c r="C22" s="42" t="s">
        <v>50</v>
      </c>
    </row>
    <row r="23" spans="2:3" ht="47.25" x14ac:dyDescent="0.25">
      <c r="B23" s="40" t="s">
        <v>72</v>
      </c>
      <c r="C23" s="41" t="s">
        <v>51</v>
      </c>
    </row>
    <row r="24" spans="2:3" ht="31.5" x14ac:dyDescent="0.25">
      <c r="B24" s="40" t="s">
        <v>94</v>
      </c>
      <c r="C24" s="41" t="s">
        <v>52</v>
      </c>
    </row>
    <row r="25" spans="2:3" ht="15.75" x14ac:dyDescent="0.25">
      <c r="B25" s="40" t="s">
        <v>70</v>
      </c>
      <c r="C25" s="41" t="s">
        <v>53</v>
      </c>
    </row>
    <row r="26" spans="2:3" ht="15.75" x14ac:dyDescent="0.25">
      <c r="B26" s="37" t="s">
        <v>95</v>
      </c>
      <c r="C26" s="38" t="s">
        <v>54</v>
      </c>
    </row>
    <row r="27" spans="2:3" ht="15.75" x14ac:dyDescent="0.25">
      <c r="B27" s="37" t="s">
        <v>96</v>
      </c>
      <c r="C27" s="38" t="s">
        <v>55</v>
      </c>
    </row>
    <row r="28" spans="2:3" ht="15.75" x14ac:dyDescent="0.25">
      <c r="B28" s="40" t="s">
        <v>97</v>
      </c>
      <c r="C28" s="41" t="s">
        <v>56</v>
      </c>
    </row>
    <row r="29" spans="2:3" ht="31.5" x14ac:dyDescent="0.25">
      <c r="B29" s="40" t="s">
        <v>98</v>
      </c>
      <c r="C29" s="41" t="s">
        <v>57</v>
      </c>
    </row>
    <row r="30" spans="2:3" ht="31.5" x14ac:dyDescent="0.25">
      <c r="B30" s="40" t="s">
        <v>99</v>
      </c>
      <c r="C30" s="41" t="s">
        <v>58</v>
      </c>
    </row>
    <row r="31" spans="2:3" ht="15.75" x14ac:dyDescent="0.25">
      <c r="B31" s="22" t="s">
        <v>100</v>
      </c>
      <c r="C31" s="42" t="s">
        <v>59</v>
      </c>
    </row>
    <row r="32" spans="2:3" ht="47.25" x14ac:dyDescent="0.25">
      <c r="B32" s="40" t="s">
        <v>101</v>
      </c>
      <c r="C32" s="41" t="s">
        <v>60</v>
      </c>
    </row>
    <row r="33" spans="2:3" ht="31.5" x14ac:dyDescent="0.25">
      <c r="B33" s="40" t="s">
        <v>73</v>
      </c>
      <c r="C33" s="41" t="s">
        <v>61</v>
      </c>
    </row>
    <row r="34" spans="2:3" ht="31.5" x14ac:dyDescent="0.25">
      <c r="B34" s="40" t="s">
        <v>102</v>
      </c>
      <c r="C34" s="41" t="s">
        <v>62</v>
      </c>
    </row>
    <row r="35" spans="2:3" ht="15.75" x14ac:dyDescent="0.25">
      <c r="B35" s="22" t="s">
        <v>103</v>
      </c>
      <c r="C35" s="42" t="s">
        <v>63</v>
      </c>
    </row>
    <row r="36" spans="2:3" ht="31.5" x14ac:dyDescent="0.25">
      <c r="B36" s="40" t="s">
        <v>104</v>
      </c>
      <c r="C36" s="2" t="s">
        <v>64</v>
      </c>
    </row>
    <row r="37" spans="2:3" ht="31.5" x14ac:dyDescent="0.25">
      <c r="B37" s="40" t="s">
        <v>105</v>
      </c>
      <c r="C37" s="41" t="s">
        <v>65</v>
      </c>
    </row>
    <row r="38" spans="2:3" ht="31.5" x14ac:dyDescent="0.25">
      <c r="B38" s="40" t="s">
        <v>106</v>
      </c>
      <c r="C38" s="39" t="s">
        <v>66</v>
      </c>
    </row>
    <row r="39" spans="2:3" ht="31.5" x14ac:dyDescent="0.25">
      <c r="B39" s="40" t="s">
        <v>107</v>
      </c>
      <c r="C39" s="41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2026</vt:lpstr>
      <vt:lpstr>список расходов по комплекс без</vt:lpstr>
      <vt:lpstr>Лист3</vt:lpstr>
      <vt:lpstr>'2026'!Область_печати</vt:lpstr>
      <vt:lpstr>'список расходов по комплекс без'!Область_печати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2026-05-15T01:19:40Z</dcterms:modified>
</cp:coreProperties>
</file>