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360" windowWidth="11340" windowHeight="6285" activeTab="0"/>
  </bookViews>
  <sheets>
    <sheet name="прил 4 " sheetId="1" r:id="rId1"/>
  </sheets>
  <definedNames>
    <definedName name="_xlnm.Print_Area" localSheetId="0">'прил 4 '!$A$1:$K$104</definedName>
  </definedNames>
  <calcPr fullCalcOnLoad="1"/>
</workbook>
</file>

<file path=xl/sharedStrings.xml><?xml version="1.0" encoding="utf-8"?>
<sst xmlns="http://schemas.openxmlformats.org/spreadsheetml/2006/main" count="201" uniqueCount="169">
  <si>
    <t>1 01 02000 01 0000 110</t>
  </si>
  <si>
    <t>Налог на доходы физических лиц</t>
  </si>
  <si>
    <t>1 05 02000 02 0000 110</t>
  </si>
  <si>
    <t>1 08 00000 00 0000 000</t>
  </si>
  <si>
    <t>Безвозмездные поступления</t>
  </si>
  <si>
    <t>1 00 00000 00 0000 000</t>
  </si>
  <si>
    <t>1 01 00000 00 0000 000</t>
  </si>
  <si>
    <t>1 03 00000 00 0000 000</t>
  </si>
  <si>
    <t>1 05 00000 00 0000 000</t>
  </si>
  <si>
    <t>1 07 00000 00 0000 000</t>
  </si>
  <si>
    <t>1 11 00000 00 0000 000</t>
  </si>
  <si>
    <t>1 17 00000 00 0000 000</t>
  </si>
  <si>
    <t>200 00000 00 0000 000</t>
  </si>
  <si>
    <t>Всего бюджет</t>
  </si>
  <si>
    <t>Субвенция на обеспечение бесплатным питанием детей из малоимущих семей, обучающихся в МОУ</t>
  </si>
  <si>
    <t>ПРОЧИЕ НЕНАЛОГОВЫЕ ДОХОДЫ</t>
  </si>
  <si>
    <t>Прочие неналоговые доходы</t>
  </si>
  <si>
    <t>1 17 05000 00 0000 180</t>
  </si>
  <si>
    <t>КОД</t>
  </si>
  <si>
    <t>ДОХОДЫ - всего</t>
  </si>
  <si>
    <t>ДОХОДЫ (НАЛОГОВЫЕ И НЕНАЛОГОВЫЕ)</t>
  </si>
  <si>
    <t>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</si>
  <si>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</si>
  <si>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</si>
  <si>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</si>
  <si>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1 03 02000 01 0000 110</t>
  </si>
  <si>
    <t xml:space="preserve">НАЛОГИ НА СОВОКУПНЫЙ ДОХОД </t>
  </si>
  <si>
    <t>Единый налог на вмененный доход для определенных видов деятельности</t>
  </si>
  <si>
    <t>Единый сельскохозяйственный налог</t>
  </si>
  <si>
    <t>1 05 03000 01 0000 110</t>
  </si>
  <si>
    <t xml:space="preserve">НАЛОГИ НА ИМУЩЕСТВО </t>
  </si>
  <si>
    <t>1 06 00000 00 0000 000</t>
  </si>
  <si>
    <t>Налог на имущество физических лиц</t>
  </si>
  <si>
    <t>1 06 01000 00 0000 110</t>
  </si>
  <si>
    <t xml:space="preserve">Земельный налог </t>
  </si>
  <si>
    <t>1 06 06000 00 0000 110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</si>
  <si>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</si>
  <si>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</si>
  <si>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</si>
  <si>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</t>
  </si>
  <si>
    <t>1 07 01030 01 0000 110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</si>
  <si>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</si>
  <si>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</si>
  <si>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</si>
  <si>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</si>
  <si>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</si>
  <si>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</si>
  <si>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</si>
  <si>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</si>
  <si>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</si>
  <si>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</si>
  <si>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</si>
  <si>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</si>
  <si>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</si>
  <si>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</si>
  <si>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Платежи при пользовании недрами</t>
  </si>
  <si>
    <t xml:space="preserve"> 1 12 02000 01 0000 120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</si>
  <si>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</si>
  <si>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</si>
  <si>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и компенсации затрат государства</t>
  </si>
  <si>
    <t>1 13 03000 00 0000 130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</si>
  <si>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</si>
  <si>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</si>
  <si>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</si>
  <si>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</si>
  <si>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</si>
  <si>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</si>
  <si>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</si>
  <si>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Субсидии всего:  в т.ч.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</si>
  <si>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</si>
  <si>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</si>
  <si>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</si>
  <si>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</si>
  <si>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Налог, взимаемый в связи с применением патентной системы</t>
  </si>
  <si>
    <t>1 05 04000 01 2000 110</t>
  </si>
  <si>
    <t>Осуществление гос.полномочия по организации соцподдержки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 и жд)</t>
  </si>
  <si>
    <t>Дотации бюджетам муниципальных  районов и ГО на выравнивание бюджетной обеспеченности МР (го)</t>
  </si>
  <si>
    <t>Субсидии в части увеличения тарифной ставки на 25% в пгт (кроме пед.работников МОУ)</t>
  </si>
  <si>
    <t>Организация проведения мероприятий по содержанию безнадзорных животных</t>
  </si>
  <si>
    <t>1 03 02260 01 0000 110</t>
  </si>
  <si>
    <t>1 03 02250 01 0000 110</t>
  </si>
  <si>
    <t>1 03 02240 01 0000 110</t>
  </si>
  <si>
    <t>1 03 02230 01 0000 110</t>
  </si>
  <si>
    <t xml:space="preserve">НЕНАЛОГОВЫЕ ДОХОДЫ </t>
  </si>
  <si>
    <t>админ-е госполномочий в сфере госуправления</t>
  </si>
  <si>
    <t>Субвенция для осуществления отдельных госполномочий в сфере  труда</t>
  </si>
  <si>
    <t>На осуществление госполномочия по созданию административных комиссий</t>
  </si>
  <si>
    <t xml:space="preserve">Субвенции на предоставление дотаций бюджетам поселений на выравнивание бюджетной обеспеченности    </t>
  </si>
  <si>
    <t xml:space="preserve">На предоставление компенсаций затрат родителей детей-инвалидов на обучение по основным общеобр.программам на дому </t>
  </si>
  <si>
    <t>На администрирование государственного полномочия по организации проведения мероприятий по содержанию безнадзорных животных</t>
  </si>
  <si>
    <t>Cубвенции на осуществление госполномочий по расчету и предоставлению дотаций бюджетам поселений</t>
  </si>
  <si>
    <t>На администрирование гос.полномочий по организации и осуществ деят по опеке и попечительству над несовершеннолетними</t>
  </si>
  <si>
    <t>На исполнение гос.полномочий по предоставлению компенсации части платы, взимаемой с родителей или законных представителей за содержание детей</t>
  </si>
  <si>
    <t>На осуществление выплат гос.полномочий по организации и осуществ деят по опеке и попечительству над несовершеннолетними</t>
  </si>
  <si>
    <t>Субвенция на обеспечение отдыха, организации и обеспечение оздоровления детей в каникулярное время в муниципальных организациях отдыха детей и их оздоровления</t>
  </si>
  <si>
    <t>202 30024 05 0000 150</t>
  </si>
  <si>
    <t>Субвенции на осуществление государственного полномочия по подготовке и проведению Всероссийской
переписи населения на 2020 год</t>
  </si>
  <si>
    <t>202 29999 05 0000 150</t>
  </si>
  <si>
    <t>202 15001 05 0000 150</t>
  </si>
  <si>
    <t>202 30027 05 0000 150</t>
  </si>
  <si>
    <t>1 12 01000 01 0000 120</t>
  </si>
  <si>
    <t xml:space="preserve">Бюджет МР "Могойтуйский район"  на 2021 год </t>
  </si>
  <si>
    <t xml:space="preserve">                              ПРИЛОЖЕНИЕ № 4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</si>
  <si>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</si>
  <si>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</si>
  <si>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202 25097 05 0000 150</t>
  </si>
  <si>
    <t>Реализация мероприятий по укреплению единства российской нации и этнокультурному развитию народов России</t>
  </si>
  <si>
    <t>202 25516 05 0000 150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</si>
  <si>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</si>
  <si>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202 35120 05 0000 151</t>
  </si>
  <si>
    <t>Реализация мероприятий по обеспечению жильем молодых семей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</si>
  <si>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</si>
  <si>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</si>
  <si>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Обеспечение госгарантий прав граждан на получение общедоступного и беспл дошк, общ образования в общеобразовательных учреждениях,</t>
    </r>
    <r>
      <rPr>
        <b/>
        <sz val="11"/>
        <rFont val="Times New Roman"/>
        <family val="1"/>
      </rPr>
      <t xml:space="preserve"> СОШ</t>
    </r>
  </si>
  <si>
    <r>
      <t xml:space="preserve">Обеспечение госгарантий прав граждан на получение общедоступного и беспл дошк, общ образования в общеобразовательных учреждениях, </t>
    </r>
    <r>
      <rPr>
        <b/>
        <sz val="11"/>
        <rFont val="Times New Roman"/>
        <family val="1"/>
      </rPr>
      <t>ДОУ</t>
    </r>
  </si>
  <si>
    <t>админ-е госполномочий в сфере образования</t>
  </si>
  <si>
    <t>Субсидия на реализацию мероприятий ФЦП "Увековечивание памяти погибших при защите Отечества"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</si>
  <si>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</si>
  <si>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202 45505 05 0000 150</t>
  </si>
  <si>
    <t>202 45303 05 0000 150</t>
  </si>
  <si>
    <t>Иные межбюджетные трансферты всего: в т.ч.</t>
  </si>
  <si>
    <t>Упращенная система налогооблажения</t>
  </si>
  <si>
    <t xml:space="preserve">    </t>
  </si>
  <si>
    <t>района "Могойтуйский район"</t>
  </si>
  <si>
    <t>изм</t>
  </si>
  <si>
    <t>уточн на 01.04</t>
  </si>
  <si>
    <t>Субсидии бюджетам муниципальных районов на реализацию программ формирования современной городской среды</t>
  </si>
  <si>
    <t>202 25555 05 0000 150</t>
  </si>
  <si>
    <t>Ежемесячное денежное вознаграждение за классное руководство педагогическим работникам гос. и муниц. общеобразовательных орг-ций ФБ</t>
  </si>
  <si>
    <t>Прочие межбюджетные трансферты всего: в т.ч.</t>
  </si>
  <si>
    <t>202 49999 05 0000 150</t>
  </si>
  <si>
    <t>Обеспечение выплат районных коэф и процентных надбавок за стаж работы к ежемесячному денежному вознаграждению за классн руководства</t>
  </si>
  <si>
    <t>202 25519 05 0000 150</t>
  </si>
  <si>
    <t>Субвенции всего: в т.ч.</t>
  </si>
  <si>
    <t>к  Решению Совета муниципального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</si>
  <si>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</si>
  <si>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202 15002 05 0000 150</t>
  </si>
  <si>
    <t>Реализация мероприятий по комплексному развитию сельских территорий</t>
  </si>
  <si>
    <t>202 25576 05 0000 150</t>
  </si>
  <si>
    <t>Государственная поддержка отрасли культуры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</si>
  <si>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отрасли культуры</t>
  </si>
  <si>
    <t>202 25497 05 0000 150</t>
  </si>
  <si>
    <t>202 25304 05 0000 150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</si>
  <si>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</si>
  <si>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уточн на 01.08</t>
  </si>
  <si>
    <t xml:space="preserve">Наименование </t>
  </si>
  <si>
    <t>уточн на 01.10</t>
  </si>
  <si>
    <t>105 04000 02 0000 110</t>
  </si>
  <si>
    <t>Иные межбюджетные трансферты бюджетам муниципальных районов на решение вопросов местного значения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</si>
  <si>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</si>
  <si>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Резервные фонды исполнительных органов государственной власти субьекта РФ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</si>
  <si>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</si>
  <si>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</si>
  <si>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</si>
  <si>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</si>
  <si>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111 05030 00 0000 120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</si>
  <si>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</si>
  <si>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</si>
  <si>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114 02000 00 0000 000</t>
  </si>
  <si>
    <t>114 06000 00 0000 430</t>
  </si>
  <si>
    <t>Дотации (гранты) бюджетам за достижение показателей деятельности органов местного самоуправления</t>
  </si>
  <si>
    <t>202 16549 05 0000 150</t>
  </si>
  <si>
    <t>Прочие дотации</t>
  </si>
  <si>
    <t>202 19999 05 0000 150</t>
  </si>
  <si>
    <t>202 2999 05 0000 150</t>
  </si>
  <si>
    <t>Оформление общественных пространств муниципальных районов, муниципальных и городских округов</t>
  </si>
  <si>
    <t>уточн на 01.01.2022</t>
  </si>
  <si>
    <t>от 25.12.2020 №5-17</t>
  </si>
  <si>
    <t xml:space="preserve">                                             (в редакции решения от 27.12.2021 №18-64)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</si>
</sst>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_-* #,##0_р_._-;\-* #,##0_р_._-;_-* \-_р_._-;_-@_-"/>
    <numFmt numFmtId="182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center" wrapText="1"/>
      <protection/>
    </xf>
    <xf numFmtId="49" fontId="34" fillId="0" borderId="2">
      <alignment horizontal="center" vertical="center" wrapText="1"/>
      <protection/>
    </xf>
    <xf numFmtId="49" fontId="35" fillId="0" borderId="2">
      <alignment horizontal="center" vertical="center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2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right"/>
    </xf>
    <xf numFmtId="49" fontId="51" fillId="0" borderId="14" xfId="34" applyNumberFormat="1" applyFont="1" applyBorder="1" applyAlignment="1" applyProtection="1">
      <alignment horizontal="left" vertical="center" wrapText="1"/>
      <protection/>
    </xf>
    <xf numFmtId="4" fontId="9" fillId="0" borderId="12" xfId="0" applyNumberFormat="1" applyFont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3" fontId="9" fillId="0" borderId="13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right"/>
    </xf>
    <xf numFmtId="49" fontId="51" fillId="0" borderId="2" xfId="34" applyNumberFormat="1" applyFont="1" applyAlignment="1" applyProtection="1">
      <alignment horizontal="left" vertical="center" wrapText="1"/>
      <protection/>
    </xf>
    <xf numFmtId="49" fontId="51" fillId="0" borderId="12" xfId="33" applyNumberFormat="1" applyFont="1" applyBorder="1" applyProtection="1">
      <alignment horizontal="center" vertical="center" wrapText="1"/>
      <protection/>
    </xf>
    <xf numFmtId="0" fontId="5" fillId="35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5" fillId="33" borderId="12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0" fontId="5" fillId="35" borderId="12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4" fontId="5" fillId="33" borderId="12" xfId="0" applyNumberFormat="1" applyFont="1" applyFill="1" applyBorder="1" applyAlignment="1">
      <alignment/>
    </xf>
    <xf numFmtId="4" fontId="5" fillId="35" borderId="12" xfId="0" applyNumberFormat="1" applyFont="1" applyFill="1" applyBorder="1" applyAlignment="1">
      <alignment/>
    </xf>
    <xf numFmtId="4" fontId="9" fillId="34" borderId="12" xfId="0" applyNumberFormat="1" applyFont="1" applyFill="1" applyBorder="1" applyAlignment="1">
      <alignment/>
    </xf>
    <xf numFmtId="173" fontId="9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52" fillId="36" borderId="12" xfId="0" applyNumberFormat="1" applyFont="1" applyFill="1" applyBorder="1" applyAlignment="1">
      <alignment/>
    </xf>
    <xf numFmtId="180" fontId="9" fillId="36" borderId="12" xfId="0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4" fontId="5" fillId="35" borderId="1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4" fontId="5" fillId="33" borderId="12" xfId="0" applyNumberFormat="1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center"/>
    </xf>
    <xf numFmtId="173" fontId="9" fillId="0" borderId="12" xfId="0" applyNumberFormat="1" applyFont="1" applyBorder="1" applyAlignment="1">
      <alignment horizontal="right"/>
    </xf>
    <xf numFmtId="173" fontId="9" fillId="34" borderId="12" xfId="0" applyNumberFormat="1" applyFont="1" applyFill="1" applyBorder="1" applyAlignment="1">
      <alignment horizontal="right"/>
    </xf>
    <xf numFmtId="4" fontId="9" fillId="34" borderId="12" xfId="0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9" fillId="34" borderId="12" xfId="0" applyFont="1" applyFill="1" applyBorder="1" applyAlignment="1">
      <alignment/>
    </xf>
    <xf numFmtId="4" fontId="9" fillId="34" borderId="12" xfId="0" applyNumberFormat="1" applyFont="1" applyFill="1" applyBorder="1" applyAlignment="1" applyProtection="1">
      <alignment wrapText="1"/>
      <protection locked="0"/>
    </xf>
    <xf numFmtId="4" fontId="9" fillId="34" borderId="12" xfId="0" applyNumberFormat="1" applyFont="1" applyFill="1" applyBorder="1" applyAlignment="1" applyProtection="1">
      <alignment horizontal="right" wrapText="1"/>
      <protection locked="0"/>
    </xf>
    <xf numFmtId="4" fontId="9" fillId="34" borderId="12" xfId="0" applyNumberFormat="1" applyFont="1" applyFill="1" applyBorder="1" applyAlignment="1" applyProtection="1">
      <alignment horizontal="left" wrapText="1"/>
      <protection locked="0"/>
    </xf>
    <xf numFmtId="4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2" xfId="35" applyNumberFormat="1" applyFont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left" vertical="top" wrapText="1"/>
    </xf>
    <xf numFmtId="49" fontId="9" fillId="34" borderId="12" xfId="0" applyNumberFormat="1" applyFont="1" applyFill="1" applyBorder="1" applyAlignment="1">
      <alignment horizontal="center"/>
    </xf>
    <xf numFmtId="4" fontId="52" fillId="34" borderId="12" xfId="0" applyNumberFormat="1" applyFont="1" applyFill="1" applyBorder="1" applyAlignment="1">
      <alignment horizontal="right"/>
    </xf>
    <xf numFmtId="4" fontId="5" fillId="34" borderId="12" xfId="0" applyNumberFormat="1" applyFont="1" applyFill="1" applyBorder="1" applyAlignment="1">
      <alignment horizontal="right"/>
    </xf>
    <xf numFmtId="49" fontId="9" fillId="34" borderId="0" xfId="0" applyNumberFormat="1" applyFont="1" applyFill="1" applyBorder="1" applyAlignment="1">
      <alignment horizontal="center"/>
    </xf>
    <xf numFmtId="4" fontId="52" fillId="34" borderId="0" xfId="0" applyNumberFormat="1" applyFont="1" applyFill="1" applyBorder="1" applyAlignment="1">
      <alignment horizontal="right"/>
    </xf>
    <xf numFmtId="4" fontId="52" fillId="0" borderId="12" xfId="0" applyNumberFormat="1" applyFont="1" applyBorder="1" applyAlignment="1">
      <alignment horizontal="center"/>
    </xf>
    <xf numFmtId="4" fontId="53" fillId="35" borderId="12" xfId="0" applyNumberFormat="1" applyFont="1" applyFill="1" applyBorder="1" applyAlignment="1">
      <alignment horizontal="center"/>
    </xf>
    <xf numFmtId="4" fontId="52" fillId="34" borderId="12" xfId="0" applyNumberFormat="1" applyFont="1" applyFill="1" applyBorder="1" applyAlignment="1">
      <alignment horizontal="center"/>
    </xf>
    <xf numFmtId="4" fontId="53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2" xfId="0" applyNumberFormat="1" applyFont="1" applyBorder="1" applyAlignment="1" applyProtection="1">
      <alignment horizontal="center" vertical="center" wrapText="1"/>
      <protection locked="0"/>
    </xf>
    <xf numFmtId="4" fontId="53" fillId="35" borderId="12" xfId="0" applyNumberFormat="1" applyFont="1" applyFill="1" applyBorder="1" applyAlignment="1">
      <alignment horizontal="right"/>
    </xf>
    <xf numFmtId="4" fontId="52" fillId="0" borderId="12" xfId="0" applyNumberFormat="1" applyFont="1" applyBorder="1" applyAlignment="1">
      <alignment/>
    </xf>
    <xf numFmtId="4" fontId="53" fillId="35" borderId="12" xfId="0" applyNumberFormat="1" applyFont="1" applyFill="1" applyBorder="1" applyAlignment="1">
      <alignment horizontal="right" wrapText="1"/>
    </xf>
    <xf numFmtId="4" fontId="52" fillId="34" borderId="12" xfId="0" applyNumberFormat="1" applyFont="1" applyFill="1" applyBorder="1" applyAlignment="1">
      <alignment/>
    </xf>
    <xf numFmtId="4" fontId="53" fillId="37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51" fillId="0" borderId="2" xfId="35" applyNumberFormat="1" applyFo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wrapText="1"/>
    </xf>
    <xf numFmtId="4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 applyProtection="1">
      <alignment horizontal="center" wrapText="1"/>
      <protection locked="0"/>
    </xf>
    <xf numFmtId="4" fontId="5" fillId="35" borderId="12" xfId="0" applyNumberFormat="1" applyFont="1" applyFill="1" applyBorder="1" applyAlignment="1">
      <alignment horizontal="center" wrapText="1"/>
    </xf>
    <xf numFmtId="0" fontId="54" fillId="34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2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/>
    </xf>
    <xf numFmtId="4" fontId="5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right" vertical="top"/>
    </xf>
    <xf numFmtId="0" fontId="6" fillId="34" borderId="0" xfId="0" applyFont="1" applyFill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9" fillId="0" borderId="12" xfId="0" applyNumberFormat="1" applyFont="1" applyBorder="1" applyAlignment="1">
      <alignment wrapText="1"/>
    </xf>
    <xf numFmtId="4" fontId="52" fillId="38" borderId="12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9" fontId="51" fillId="0" borderId="2" xfId="34" applyNumberFormat="1" applyFont="1" applyAlignment="1" applyProtection="1">
      <alignment vertical="center" wrapText="1"/>
      <protection/>
    </xf>
    <xf numFmtId="49" fontId="51" fillId="0" borderId="2" xfId="35" applyNumberFormat="1" applyFont="1" applyAlignment="1" applyProtection="1">
      <alignment vertical="center" wrapText="1"/>
      <protection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51.375" style="5" customWidth="1"/>
    <col min="2" max="2" width="26.375" style="0" customWidth="1"/>
    <col min="3" max="3" width="12.625" style="51" hidden="1" customWidth="1"/>
    <col min="4" max="4" width="12.00390625" style="48" hidden="1" customWidth="1"/>
    <col min="5" max="5" width="15.875" style="60" hidden="1" customWidth="1"/>
    <col min="6" max="6" width="14.00390625" style="6" hidden="1" customWidth="1"/>
    <col min="7" max="7" width="14.625" style="6" hidden="1" customWidth="1"/>
    <col min="8" max="8" width="12.625" style="105" hidden="1" customWidth="1"/>
    <col min="9" max="9" width="15.625" style="6" hidden="1" customWidth="1"/>
    <col min="10" max="10" width="11.75390625" style="6" hidden="1" customWidth="1"/>
    <col min="11" max="11" width="24.875" style="42" customWidth="1"/>
    <col min="12" max="16384" width="9.125" style="6" customWidth="1"/>
  </cols>
  <sheetData>
    <row r="1" spans="1:11" ht="12.75">
      <c r="A1" s="4"/>
      <c r="B1" s="3"/>
      <c r="C1" s="63"/>
      <c r="E1" s="97"/>
      <c r="G1" s="63"/>
      <c r="K1" s="114" t="s">
        <v>102</v>
      </c>
    </row>
    <row r="2" spans="1:11" ht="12.75">
      <c r="A2" s="4"/>
      <c r="B2" s="3"/>
      <c r="C2" s="62"/>
      <c r="E2" s="97"/>
      <c r="G2" s="64"/>
      <c r="K2" s="115" t="s">
        <v>134</v>
      </c>
    </row>
    <row r="3" spans="1:11" ht="12.75">
      <c r="A3" s="4"/>
      <c r="B3" s="3"/>
      <c r="C3" s="50"/>
      <c r="E3" s="97"/>
      <c r="G3" s="64"/>
      <c r="K3" s="115" t="s">
        <v>123</v>
      </c>
    </row>
    <row r="4" spans="1:11" ht="12.75">
      <c r="A4" s="4"/>
      <c r="B4" s="3"/>
      <c r="C4" s="50"/>
      <c r="E4" s="97"/>
      <c r="G4" s="64"/>
      <c r="K4" s="115" t="s">
        <v>167</v>
      </c>
    </row>
    <row r="5" spans="1:14" ht="12.75">
      <c r="A5" s="124"/>
      <c r="B5" s="62" t="s">
        <v>168</v>
      </c>
      <c r="C5" s="62"/>
      <c r="D5" s="125"/>
      <c r="E5" s="126"/>
      <c r="F5" s="126"/>
      <c r="G5" s="126"/>
      <c r="H5" s="126"/>
      <c r="I5" s="126"/>
      <c r="J5" s="126"/>
      <c r="K5" s="123"/>
      <c r="L5" s="122"/>
      <c r="M5" s="122"/>
      <c r="N5" s="122"/>
    </row>
    <row r="6" spans="1:5" ht="12.75">
      <c r="A6" s="4"/>
      <c r="B6" s="1"/>
      <c r="C6" s="50" t="s">
        <v>122</v>
      </c>
      <c r="E6" s="97"/>
    </row>
    <row r="7" spans="1:5" ht="15.75">
      <c r="A7" s="127" t="s">
        <v>101</v>
      </c>
      <c r="B7" s="127"/>
      <c r="E7" s="97"/>
    </row>
    <row r="8" spans="1:11" ht="22.5" customHeight="1">
      <c r="A8" s="98" t="s">
        <v>145</v>
      </c>
      <c r="B8" s="99" t="s">
        <v>18</v>
      </c>
      <c r="C8" s="100">
        <v>2021</v>
      </c>
      <c r="D8" s="101" t="s">
        <v>124</v>
      </c>
      <c r="E8" s="101" t="s">
        <v>125</v>
      </c>
      <c r="F8" s="101" t="s">
        <v>124</v>
      </c>
      <c r="G8" s="101" t="s">
        <v>144</v>
      </c>
      <c r="H8" s="101" t="s">
        <v>124</v>
      </c>
      <c r="I8" s="101" t="s">
        <v>146</v>
      </c>
      <c r="J8" s="101" t="s">
        <v>124</v>
      </c>
      <c r="K8" s="116" t="s">
        <v>166</v>
      </c>
    </row>
    <row r="9" spans="1:11" ht="14.25">
      <c r="A9" s="31" t="s">
        <v>19</v>
      </c>
      <c r="B9" s="32"/>
      <c r="C9" s="52" t="e">
        <f aca="true" t="shared" si="0" ref="C9:K9">C10+C55</f>
        <v>#REF!</v>
      </c>
      <c r="D9" s="15">
        <f t="shared" si="0"/>
        <v>49285.399999999994</v>
      </c>
      <c r="E9" s="15" t="e">
        <f t="shared" si="0"/>
        <v>#REF!</v>
      </c>
      <c r="F9" s="15">
        <f t="shared" si="0"/>
        <v>104834.4</v>
      </c>
      <c r="G9" s="65" t="e">
        <f t="shared" si="0"/>
        <v>#REF!</v>
      </c>
      <c r="H9" s="65">
        <f t="shared" si="0"/>
        <v>29887.4</v>
      </c>
      <c r="I9" s="65">
        <f t="shared" si="0"/>
        <v>1090091.6000000003</v>
      </c>
      <c r="J9" s="65">
        <f t="shared" si="0"/>
        <v>58967.8</v>
      </c>
      <c r="K9" s="65">
        <f t="shared" si="0"/>
        <v>1150469</v>
      </c>
    </row>
    <row r="10" spans="1:11" ht="15">
      <c r="A10" s="33" t="s">
        <v>20</v>
      </c>
      <c r="B10" s="14" t="s">
        <v>5</v>
      </c>
      <c r="C10" s="52" t="e">
        <f aca="true" t="shared" si="1" ref="C10:I10">C11+C38</f>
        <v>#REF!</v>
      </c>
      <c r="D10" s="15">
        <f t="shared" si="1"/>
        <v>10317.2</v>
      </c>
      <c r="E10" s="15" t="e">
        <f t="shared" si="1"/>
        <v>#REF!</v>
      </c>
      <c r="F10" s="15">
        <f t="shared" si="1"/>
        <v>0</v>
      </c>
      <c r="G10" s="65" t="e">
        <f t="shared" si="1"/>
        <v>#REF!</v>
      </c>
      <c r="H10" s="65">
        <f t="shared" si="1"/>
        <v>4900</v>
      </c>
      <c r="I10" s="65">
        <f t="shared" si="1"/>
        <v>231358.60000000003</v>
      </c>
      <c r="J10" s="65">
        <f>J11+J38</f>
        <v>2895.4</v>
      </c>
      <c r="K10" s="65">
        <f>K11+K38</f>
        <v>234254</v>
      </c>
    </row>
    <row r="11" spans="1:11" ht="14.25">
      <c r="A11" s="27" t="s">
        <v>21</v>
      </c>
      <c r="B11" s="23"/>
      <c r="C11" s="53">
        <f aca="true" t="shared" si="2" ref="C11:I11">C12+C14+C20+C25+C28+C31+C37</f>
        <v>214411.40000000002</v>
      </c>
      <c r="D11" s="24">
        <f t="shared" si="2"/>
        <v>10017.2</v>
      </c>
      <c r="E11" s="24">
        <f t="shared" si="2"/>
        <v>224428.60000000003</v>
      </c>
      <c r="F11" s="24">
        <f t="shared" si="2"/>
        <v>0</v>
      </c>
      <c r="G11" s="66">
        <f t="shared" si="2"/>
        <v>224428.60000000003</v>
      </c>
      <c r="H11" s="66">
        <f t="shared" si="2"/>
        <v>4900</v>
      </c>
      <c r="I11" s="66">
        <f t="shared" si="2"/>
        <v>229328.60000000003</v>
      </c>
      <c r="J11" s="66">
        <f>J12+J14+J20+J25+J28+J31+J37</f>
        <v>-449.9000000000001</v>
      </c>
      <c r="K11" s="66">
        <f>K12+K14+K20+K25+K28+K31+K37</f>
        <v>228878.7</v>
      </c>
    </row>
    <row r="12" spans="1:11" ht="15">
      <c r="A12" s="34" t="s">
        <v>22</v>
      </c>
      <c r="B12" s="35" t="s">
        <v>6</v>
      </c>
      <c r="C12" s="54">
        <f>C13</f>
        <v>191358.7</v>
      </c>
      <c r="D12" s="67">
        <f>D13</f>
        <v>10217.2</v>
      </c>
      <c r="E12" s="69">
        <f>E13</f>
        <v>201575.90000000002</v>
      </c>
      <c r="F12" s="68"/>
      <c r="G12" s="70">
        <f>E12+F12</f>
        <v>201575.90000000002</v>
      </c>
      <c r="H12" s="35"/>
      <c r="I12" s="70">
        <f>G12+H12</f>
        <v>201575.90000000002</v>
      </c>
      <c r="J12" s="35">
        <v>-2700</v>
      </c>
      <c r="K12" s="106">
        <f>I12+J12</f>
        <v>198875.90000000002</v>
      </c>
    </row>
    <row r="13" spans="1:11" ht="15">
      <c r="A13" s="34" t="s">
        <v>1</v>
      </c>
      <c r="B13" s="35" t="s">
        <v>0</v>
      </c>
      <c r="C13" s="55">
        <v>191358.7</v>
      </c>
      <c r="D13" s="67">
        <v>10217.2</v>
      </c>
      <c r="E13" s="71">
        <f>C13+D13</f>
        <v>201575.90000000002</v>
      </c>
      <c r="F13" s="68"/>
      <c r="G13" s="70">
        <f aca="true" t="shared" si="3" ref="G13:G37">E13+F13</f>
        <v>201575.90000000002</v>
      </c>
      <c r="H13" s="35"/>
      <c r="I13" s="70">
        <f aca="true" t="shared" si="4" ref="I13:I37">G13+H13</f>
        <v>201575.90000000002</v>
      </c>
      <c r="J13" s="35">
        <v>-2700</v>
      </c>
      <c r="K13" s="106">
        <f aca="true" t="shared" si="5" ref="K13:K37">I13+J13</f>
        <v>198875.90000000002</v>
      </c>
    </row>
    <row r="14" spans="1:11" ht="45">
      <c r="A14" s="34" t="s">
        <v>23</v>
      </c>
      <c r="B14" s="35" t="s">
        <v>7</v>
      </c>
      <c r="C14" s="54">
        <f>C15</f>
        <v>14440</v>
      </c>
      <c r="D14" s="67"/>
      <c r="E14" s="72">
        <f aca="true" t="shared" si="6" ref="E14:E37">C14+D14</f>
        <v>14440</v>
      </c>
      <c r="F14" s="68"/>
      <c r="G14" s="70">
        <f t="shared" si="3"/>
        <v>14440</v>
      </c>
      <c r="H14" s="35"/>
      <c r="I14" s="70">
        <f t="shared" si="4"/>
        <v>14440</v>
      </c>
      <c r="J14" s="35"/>
      <c r="K14" s="106">
        <f t="shared" si="5"/>
        <v>14440</v>
      </c>
    </row>
    <row r="15" spans="1:11" ht="30">
      <c r="A15" s="34" t="s">
        <v>24</v>
      </c>
      <c r="B15" s="35" t="s">
        <v>25</v>
      </c>
      <c r="C15" s="54">
        <f>C16+C17+C18+C19</f>
        <v>14440</v>
      </c>
      <c r="D15" s="67"/>
      <c r="E15" s="71">
        <f t="shared" si="6"/>
        <v>14440</v>
      </c>
      <c r="F15" s="68"/>
      <c r="G15" s="70">
        <f t="shared" si="3"/>
        <v>14440</v>
      </c>
      <c r="H15" s="35"/>
      <c r="I15" s="70">
        <f t="shared" si="4"/>
        <v>14440</v>
      </c>
      <c r="J15" s="35"/>
      <c r="K15" s="106">
        <f t="shared" si="5"/>
        <v>14440</v>
      </c>
    </row>
    <row r="16" spans="1:11" ht="15">
      <c r="A16" s="34" t="s">
        <v>69</v>
      </c>
      <c r="B16" s="30" t="s">
        <v>82</v>
      </c>
      <c r="C16" s="56">
        <v>6629</v>
      </c>
      <c r="D16" s="67"/>
      <c r="E16" s="71">
        <f t="shared" si="6"/>
        <v>6629</v>
      </c>
      <c r="F16" s="68"/>
      <c r="G16" s="70">
        <f t="shared" si="3"/>
        <v>6629</v>
      </c>
      <c r="H16" s="35"/>
      <c r="I16" s="70">
        <f t="shared" si="4"/>
        <v>6629</v>
      </c>
      <c r="J16" s="35"/>
      <c r="K16" s="106">
        <f t="shared" si="5"/>
        <v>6629</v>
      </c>
    </row>
    <row r="17" spans="1:11" ht="15">
      <c r="A17" s="34" t="s">
        <v>70</v>
      </c>
      <c r="B17" s="30" t="s">
        <v>81</v>
      </c>
      <c r="C17" s="56">
        <v>37</v>
      </c>
      <c r="D17" s="67"/>
      <c r="E17" s="71">
        <f t="shared" si="6"/>
        <v>37</v>
      </c>
      <c r="F17" s="68"/>
      <c r="G17" s="70">
        <f t="shared" si="3"/>
        <v>37</v>
      </c>
      <c r="H17" s="35"/>
      <c r="I17" s="70">
        <f t="shared" si="4"/>
        <v>37</v>
      </c>
      <c r="J17" s="35"/>
      <c r="K17" s="106">
        <f t="shared" si="5"/>
        <v>37</v>
      </c>
    </row>
    <row r="18" spans="1:11" ht="15">
      <c r="A18" s="34" t="s">
        <v>71</v>
      </c>
      <c r="B18" s="30" t="s">
        <v>80</v>
      </c>
      <c r="C18" s="56">
        <v>8723</v>
      </c>
      <c r="D18" s="67"/>
      <c r="E18" s="71">
        <f t="shared" si="6"/>
        <v>8723</v>
      </c>
      <c r="F18" s="68"/>
      <c r="G18" s="70">
        <f t="shared" si="3"/>
        <v>8723</v>
      </c>
      <c r="H18" s="35"/>
      <c r="I18" s="70">
        <f t="shared" si="4"/>
        <v>8723</v>
      </c>
      <c r="J18" s="35"/>
      <c r="K18" s="106">
        <f t="shared" si="5"/>
        <v>8723</v>
      </c>
    </row>
    <row r="19" spans="1:11" ht="15">
      <c r="A19" s="34" t="s">
        <v>72</v>
      </c>
      <c r="B19" s="30" t="s">
        <v>79</v>
      </c>
      <c r="C19" s="56">
        <v>-949</v>
      </c>
      <c r="D19" s="67"/>
      <c r="E19" s="71">
        <f t="shared" si="6"/>
        <v>-949</v>
      </c>
      <c r="F19" s="68"/>
      <c r="G19" s="70">
        <f t="shared" si="3"/>
        <v>-949</v>
      </c>
      <c r="H19" s="35"/>
      <c r="I19" s="70">
        <f t="shared" si="4"/>
        <v>-949</v>
      </c>
      <c r="J19" s="35"/>
      <c r="K19" s="106">
        <f t="shared" si="5"/>
        <v>-949</v>
      </c>
    </row>
    <row r="20" spans="1:11" ht="15">
      <c r="A20" s="34" t="s">
        <v>26</v>
      </c>
      <c r="B20" s="35" t="s">
        <v>8</v>
      </c>
      <c r="C20" s="54">
        <f>C21+C23+C24+C22</f>
        <v>5457.7</v>
      </c>
      <c r="D20" s="67"/>
      <c r="E20" s="71">
        <f t="shared" si="6"/>
        <v>5457.7</v>
      </c>
      <c r="F20" s="68"/>
      <c r="G20" s="70">
        <f t="shared" si="3"/>
        <v>5457.7</v>
      </c>
      <c r="H20" s="35">
        <f>H21+H22+H23+H24</f>
        <v>1000</v>
      </c>
      <c r="I20" s="70">
        <f t="shared" si="4"/>
        <v>6457.7</v>
      </c>
      <c r="J20" s="35">
        <f>J21+J22+J23+J24</f>
        <v>1550.1</v>
      </c>
      <c r="K20" s="106">
        <f t="shared" si="5"/>
        <v>8007.799999999999</v>
      </c>
    </row>
    <row r="21" spans="1:11" ht="30">
      <c r="A21" s="34" t="s">
        <v>27</v>
      </c>
      <c r="B21" s="35" t="s">
        <v>2</v>
      </c>
      <c r="C21" s="54">
        <v>1272.5</v>
      </c>
      <c r="D21" s="67"/>
      <c r="E21" s="72">
        <f t="shared" si="6"/>
        <v>1272.5</v>
      </c>
      <c r="F21" s="68"/>
      <c r="G21" s="70">
        <f t="shared" si="3"/>
        <v>1272.5</v>
      </c>
      <c r="H21" s="35"/>
      <c r="I21" s="70">
        <f t="shared" si="4"/>
        <v>1272.5</v>
      </c>
      <c r="J21" s="35"/>
      <c r="K21" s="106">
        <f t="shared" si="5"/>
        <v>1272.5</v>
      </c>
    </row>
    <row r="22" spans="1:11" ht="15">
      <c r="A22" s="34" t="s">
        <v>121</v>
      </c>
      <c r="B22" s="30" t="s">
        <v>147</v>
      </c>
      <c r="C22" s="54">
        <v>3727.7</v>
      </c>
      <c r="D22" s="67"/>
      <c r="E22" s="72">
        <f t="shared" si="6"/>
        <v>3727.7</v>
      </c>
      <c r="F22" s="68"/>
      <c r="G22" s="70">
        <f t="shared" si="3"/>
        <v>3727.7</v>
      </c>
      <c r="H22" s="35"/>
      <c r="I22" s="70">
        <f t="shared" si="4"/>
        <v>3727.7</v>
      </c>
      <c r="J22" s="35">
        <v>772.3</v>
      </c>
      <c r="K22" s="106">
        <f t="shared" si="5"/>
        <v>4500</v>
      </c>
    </row>
    <row r="23" spans="1:11" ht="15">
      <c r="A23" s="34" t="s">
        <v>28</v>
      </c>
      <c r="B23" s="35" t="s">
        <v>29</v>
      </c>
      <c r="C23" s="54">
        <v>270</v>
      </c>
      <c r="D23" s="67"/>
      <c r="E23" s="72">
        <f t="shared" si="6"/>
        <v>270</v>
      </c>
      <c r="F23" s="68"/>
      <c r="G23" s="70">
        <f t="shared" si="3"/>
        <v>270</v>
      </c>
      <c r="H23" s="35"/>
      <c r="I23" s="70">
        <f t="shared" si="4"/>
        <v>270</v>
      </c>
      <c r="J23" s="35">
        <v>-34.7</v>
      </c>
      <c r="K23" s="106">
        <f t="shared" si="5"/>
        <v>235.3</v>
      </c>
    </row>
    <row r="24" spans="1:11" ht="30">
      <c r="A24" s="34" t="s">
        <v>73</v>
      </c>
      <c r="B24" s="35" t="s">
        <v>74</v>
      </c>
      <c r="C24" s="54">
        <v>187.5</v>
      </c>
      <c r="D24" s="67"/>
      <c r="E24" s="72">
        <f t="shared" si="6"/>
        <v>187.5</v>
      </c>
      <c r="F24" s="68"/>
      <c r="G24" s="70">
        <f t="shared" si="3"/>
        <v>187.5</v>
      </c>
      <c r="H24" s="35">
        <v>1000</v>
      </c>
      <c r="I24" s="70">
        <f t="shared" si="4"/>
        <v>1187.5</v>
      </c>
      <c r="J24" s="35">
        <v>812.5</v>
      </c>
      <c r="K24" s="106">
        <f t="shared" si="5"/>
        <v>2000</v>
      </c>
    </row>
    <row r="25" spans="1:11" ht="15">
      <c r="A25" s="34" t="s">
        <v>30</v>
      </c>
      <c r="B25" s="35" t="s">
        <v>31</v>
      </c>
      <c r="C25" s="54"/>
      <c r="D25" s="67"/>
      <c r="E25" s="71">
        <f t="shared" si="6"/>
        <v>0</v>
      </c>
      <c r="F25" s="68"/>
      <c r="G25" s="70">
        <f t="shared" si="3"/>
        <v>0</v>
      </c>
      <c r="H25" s="35"/>
      <c r="I25" s="70">
        <f t="shared" si="4"/>
        <v>0</v>
      </c>
      <c r="J25" s="35"/>
      <c r="K25" s="106">
        <f t="shared" si="5"/>
        <v>0</v>
      </c>
    </row>
    <row r="26" spans="1:11" ht="15">
      <c r="A26" s="34" t="s">
        <v>32</v>
      </c>
      <c r="B26" s="35" t="s">
        <v>33</v>
      </c>
      <c r="C26" s="54">
        <v>0</v>
      </c>
      <c r="D26" s="67"/>
      <c r="E26" s="71">
        <f t="shared" si="6"/>
        <v>0</v>
      </c>
      <c r="F26" s="68"/>
      <c r="G26" s="70">
        <f t="shared" si="3"/>
        <v>0</v>
      </c>
      <c r="H26" s="35"/>
      <c r="I26" s="70">
        <f t="shared" si="4"/>
        <v>0</v>
      </c>
      <c r="J26" s="35"/>
      <c r="K26" s="106">
        <f t="shared" si="5"/>
        <v>0</v>
      </c>
    </row>
    <row r="27" spans="1:11" ht="15">
      <c r="A27" s="34" t="s">
        <v>34</v>
      </c>
      <c r="B27" s="35" t="s">
        <v>35</v>
      </c>
      <c r="C27" s="54">
        <v>0</v>
      </c>
      <c r="D27" s="67"/>
      <c r="E27" s="71">
        <f t="shared" si="6"/>
        <v>0</v>
      </c>
      <c r="F27" s="68"/>
      <c r="G27" s="70">
        <f t="shared" si="3"/>
        <v>0</v>
      </c>
      <c r="H27" s="35"/>
      <c r="I27" s="70">
        <f t="shared" si="4"/>
        <v>0</v>
      </c>
      <c r="J27" s="35"/>
      <c r="K27" s="106">
        <f t="shared" si="5"/>
        <v>0</v>
      </c>
    </row>
    <row r="28" spans="1:11" ht="30">
      <c r="A28" s="34" t="s">
        <v>36</v>
      </c>
      <c r="B28" s="35" t="s">
        <v>9</v>
      </c>
      <c r="C28" s="54">
        <v>0</v>
      </c>
      <c r="D28" s="67"/>
      <c r="E28" s="71">
        <f t="shared" si="6"/>
        <v>0</v>
      </c>
      <c r="F28" s="68"/>
      <c r="G28" s="70">
        <f t="shared" si="3"/>
        <v>0</v>
      </c>
      <c r="H28" s="35">
        <f>H29+H30</f>
        <v>3900</v>
      </c>
      <c r="I28" s="70">
        <f t="shared" si="4"/>
        <v>3900</v>
      </c>
      <c r="J28" s="35">
        <v>400</v>
      </c>
      <c r="K28" s="106">
        <f t="shared" si="5"/>
        <v>4300</v>
      </c>
    </row>
    <row r="29" spans="1:11" ht="30">
      <c r="A29" s="34" t="s">
        <v>37</v>
      </c>
      <c r="B29" s="35" t="s">
        <v>38</v>
      </c>
      <c r="C29" s="54">
        <v>0</v>
      </c>
      <c r="D29" s="67"/>
      <c r="E29" s="71">
        <f t="shared" si="6"/>
        <v>0</v>
      </c>
      <c r="F29" s="68"/>
      <c r="G29" s="70">
        <f t="shared" si="3"/>
        <v>0</v>
      </c>
      <c r="H29" s="35">
        <v>3900</v>
      </c>
      <c r="I29" s="70">
        <f t="shared" si="4"/>
        <v>3900</v>
      </c>
      <c r="J29" s="35">
        <v>400</v>
      </c>
      <c r="K29" s="106">
        <f t="shared" si="5"/>
        <v>4300</v>
      </c>
    </row>
    <row r="30" spans="1:11" ht="15">
      <c r="A30" s="34" t="s">
        <v>39</v>
      </c>
      <c r="B30" s="35" t="s">
        <v>40</v>
      </c>
      <c r="C30" s="54">
        <v>0</v>
      </c>
      <c r="D30" s="67"/>
      <c r="E30" s="71">
        <f t="shared" si="6"/>
        <v>0</v>
      </c>
      <c r="F30" s="68"/>
      <c r="G30" s="70">
        <f t="shared" si="3"/>
        <v>0</v>
      </c>
      <c r="H30" s="35"/>
      <c r="I30" s="70">
        <f t="shared" si="4"/>
        <v>0</v>
      </c>
      <c r="J30" s="35"/>
      <c r="K30" s="106">
        <f t="shared" si="5"/>
        <v>0</v>
      </c>
    </row>
    <row r="31" spans="1:11" ht="15">
      <c r="A31" s="34" t="s">
        <v>41</v>
      </c>
      <c r="B31" s="35" t="s">
        <v>3</v>
      </c>
      <c r="C31" s="54">
        <v>3155</v>
      </c>
      <c r="D31" s="67">
        <f>D32</f>
        <v>-200</v>
      </c>
      <c r="E31" s="71">
        <f t="shared" si="6"/>
        <v>2955</v>
      </c>
      <c r="F31" s="68"/>
      <c r="G31" s="70">
        <f t="shared" si="3"/>
        <v>2955</v>
      </c>
      <c r="H31" s="35"/>
      <c r="I31" s="70">
        <f t="shared" si="4"/>
        <v>2955</v>
      </c>
      <c r="J31" s="35">
        <v>300</v>
      </c>
      <c r="K31" s="106">
        <f t="shared" si="5"/>
        <v>3255</v>
      </c>
    </row>
    <row r="32" spans="1:11" ht="45">
      <c r="A32" s="34" t="s">
        <v>42</v>
      </c>
      <c r="B32" s="35" t="s">
        <v>43</v>
      </c>
      <c r="C32" s="54">
        <v>3155</v>
      </c>
      <c r="D32" s="67">
        <v>-200</v>
      </c>
      <c r="E32" s="71">
        <f t="shared" si="6"/>
        <v>2955</v>
      </c>
      <c r="F32" s="68"/>
      <c r="G32" s="70">
        <f t="shared" si="3"/>
        <v>2955</v>
      </c>
      <c r="H32" s="35"/>
      <c r="I32" s="70">
        <f t="shared" si="4"/>
        <v>2955</v>
      </c>
      <c r="J32" s="35">
        <v>300</v>
      </c>
      <c r="K32" s="106">
        <f t="shared" si="5"/>
        <v>3255</v>
      </c>
    </row>
    <row r="33" spans="1:11" ht="60" hidden="1">
      <c r="A33" s="34" t="s">
        <v>44</v>
      </c>
      <c r="B33" s="35" t="s">
        <v>45</v>
      </c>
      <c r="C33" s="54"/>
      <c r="D33" s="67"/>
      <c r="E33" s="71">
        <f t="shared" si="6"/>
        <v>0</v>
      </c>
      <c r="F33" s="68"/>
      <c r="G33" s="70">
        <f t="shared" si="3"/>
        <v>0</v>
      </c>
      <c r="H33" s="35"/>
      <c r="I33" s="70">
        <f t="shared" si="4"/>
        <v>0</v>
      </c>
      <c r="J33" s="35"/>
      <c r="K33" s="106">
        <f t="shared" si="5"/>
        <v>0</v>
      </c>
    </row>
    <row r="34" spans="1:11" ht="45" hidden="1">
      <c r="A34" s="34" t="s">
        <v>42</v>
      </c>
      <c r="B34" s="35" t="s">
        <v>43</v>
      </c>
      <c r="C34" s="54"/>
      <c r="D34" s="67"/>
      <c r="E34" s="71">
        <f t="shared" si="6"/>
        <v>0</v>
      </c>
      <c r="F34" s="68"/>
      <c r="G34" s="70">
        <f t="shared" si="3"/>
        <v>0</v>
      </c>
      <c r="H34" s="35"/>
      <c r="I34" s="70">
        <f t="shared" si="4"/>
        <v>0</v>
      </c>
      <c r="J34" s="35"/>
      <c r="K34" s="106">
        <f t="shared" si="5"/>
        <v>0</v>
      </c>
    </row>
    <row r="35" spans="1:11" ht="45" hidden="1">
      <c r="A35" s="34" t="s">
        <v>46</v>
      </c>
      <c r="B35" s="35" t="s">
        <v>45</v>
      </c>
      <c r="C35" s="54"/>
      <c r="D35" s="67"/>
      <c r="E35" s="71">
        <f t="shared" si="6"/>
        <v>0</v>
      </c>
      <c r="F35" s="68"/>
      <c r="G35" s="70">
        <f t="shared" si="3"/>
        <v>0</v>
      </c>
      <c r="H35" s="35"/>
      <c r="I35" s="70">
        <f t="shared" si="4"/>
        <v>0</v>
      </c>
      <c r="J35" s="35"/>
      <c r="K35" s="106">
        <f t="shared" si="5"/>
        <v>0</v>
      </c>
    </row>
    <row r="36" spans="1:11" ht="30" hidden="1">
      <c r="A36" s="34" t="s">
        <v>47</v>
      </c>
      <c r="B36" s="35" t="s">
        <v>48</v>
      </c>
      <c r="C36" s="54"/>
      <c r="D36" s="67"/>
      <c r="E36" s="71">
        <f t="shared" si="6"/>
        <v>0</v>
      </c>
      <c r="F36" s="68"/>
      <c r="G36" s="70">
        <f t="shared" si="3"/>
        <v>0</v>
      </c>
      <c r="H36" s="35"/>
      <c r="I36" s="70">
        <f t="shared" si="4"/>
        <v>0</v>
      </c>
      <c r="J36" s="35"/>
      <c r="K36" s="106">
        <f t="shared" si="5"/>
        <v>0</v>
      </c>
    </row>
    <row r="37" spans="1:11" ht="45">
      <c r="A37" s="34" t="s">
        <v>49</v>
      </c>
      <c r="B37" s="35" t="s">
        <v>50</v>
      </c>
      <c r="C37" s="54"/>
      <c r="D37" s="67"/>
      <c r="E37" s="71">
        <f t="shared" si="6"/>
        <v>0</v>
      </c>
      <c r="F37" s="68"/>
      <c r="G37" s="70">
        <f t="shared" si="3"/>
        <v>0</v>
      </c>
      <c r="H37" s="35"/>
      <c r="I37" s="70">
        <f t="shared" si="4"/>
        <v>0</v>
      </c>
      <c r="J37" s="35"/>
      <c r="K37" s="106">
        <f t="shared" si="5"/>
        <v>0</v>
      </c>
    </row>
    <row r="38" spans="1:11" ht="14.25">
      <c r="A38" s="27" t="s">
        <v>83</v>
      </c>
      <c r="B38" s="23"/>
      <c r="C38" s="53" t="e">
        <f aca="true" t="shared" si="7" ref="C38:K38">C39+C43+C46+C48+C51+C52+C53</f>
        <v>#REF!</v>
      </c>
      <c r="D38" s="24">
        <f t="shared" si="7"/>
        <v>300</v>
      </c>
      <c r="E38" s="24" t="e">
        <f t="shared" si="7"/>
        <v>#REF!</v>
      </c>
      <c r="F38" s="24">
        <f t="shared" si="7"/>
        <v>0</v>
      </c>
      <c r="G38" s="66" t="e">
        <f t="shared" si="7"/>
        <v>#REF!</v>
      </c>
      <c r="H38" s="66">
        <f t="shared" si="7"/>
        <v>0</v>
      </c>
      <c r="I38" s="66">
        <f t="shared" si="7"/>
        <v>2030</v>
      </c>
      <c r="J38" s="66">
        <f t="shared" si="7"/>
        <v>3345.3</v>
      </c>
      <c r="K38" s="66">
        <f t="shared" si="7"/>
        <v>5375.3</v>
      </c>
    </row>
    <row r="39" spans="1:11" ht="45">
      <c r="A39" s="34" t="s">
        <v>51</v>
      </c>
      <c r="B39" s="30" t="s">
        <v>10</v>
      </c>
      <c r="C39" s="54" t="e">
        <f>C41+#REF!+#REF!</f>
        <v>#REF!</v>
      </c>
      <c r="D39" s="67"/>
      <c r="E39" s="69" t="e">
        <f>C39+D39</f>
        <v>#REF!</v>
      </c>
      <c r="F39" s="68"/>
      <c r="G39" s="70" t="e">
        <f>E39+F39</f>
        <v>#REF!</v>
      </c>
      <c r="H39" s="35"/>
      <c r="I39" s="70">
        <v>940</v>
      </c>
      <c r="J39" s="35">
        <v>990</v>
      </c>
      <c r="K39" s="106">
        <v>1930</v>
      </c>
    </row>
    <row r="40" spans="1:11" ht="15" customHeight="1">
      <c r="A40" s="117" t="s">
        <v>152</v>
      </c>
      <c r="B40" s="30" t="s">
        <v>153</v>
      </c>
      <c r="C40" s="54"/>
      <c r="D40" s="67"/>
      <c r="E40" s="69">
        <f aca="true" t="shared" si="8" ref="E40:E54">C40+D40</f>
        <v>0</v>
      </c>
      <c r="F40" s="68"/>
      <c r="G40" s="70">
        <f aca="true" t="shared" si="9" ref="G40:G54">E40+F40</f>
        <v>0</v>
      </c>
      <c r="H40" s="35"/>
      <c r="I40" s="70">
        <v>510</v>
      </c>
      <c r="J40" s="35"/>
      <c r="K40" s="106">
        <v>500</v>
      </c>
    </row>
    <row r="41" spans="1:11" ht="15" customHeight="1">
      <c r="A41" s="117" t="s">
        <v>154</v>
      </c>
      <c r="B41" s="30" t="s">
        <v>155</v>
      </c>
      <c r="C41" s="54">
        <v>480</v>
      </c>
      <c r="D41" s="67"/>
      <c r="E41" s="69">
        <f t="shared" si="8"/>
        <v>480</v>
      </c>
      <c r="F41" s="68"/>
      <c r="G41" s="70">
        <f t="shared" si="9"/>
        <v>480</v>
      </c>
      <c r="H41" s="35"/>
      <c r="I41" s="70">
        <v>450</v>
      </c>
      <c r="J41" s="35">
        <v>940</v>
      </c>
      <c r="K41" s="106">
        <f aca="true" t="shared" si="10" ref="K41:K54">I41+J41</f>
        <v>1390</v>
      </c>
    </row>
    <row r="42" spans="1:11" ht="75" customHeight="1">
      <c r="A42" s="34" t="s">
        <v>151</v>
      </c>
      <c r="B42" s="30" t="s">
        <v>156</v>
      </c>
      <c r="C42" s="54"/>
      <c r="D42" s="67"/>
      <c r="E42" s="69"/>
      <c r="F42" s="68"/>
      <c r="G42" s="70"/>
      <c r="H42" s="35"/>
      <c r="I42" s="70"/>
      <c r="J42" s="35">
        <v>30</v>
      </c>
      <c r="K42" s="106">
        <v>30</v>
      </c>
    </row>
    <row r="43" spans="1:11" ht="30">
      <c r="A43" s="34" t="s">
        <v>52</v>
      </c>
      <c r="B43" s="35" t="s">
        <v>53</v>
      </c>
      <c r="C43" s="54">
        <f>C44</f>
        <v>90</v>
      </c>
      <c r="D43" s="67"/>
      <c r="E43" s="69">
        <f t="shared" si="8"/>
        <v>90</v>
      </c>
      <c r="F43" s="68"/>
      <c r="G43" s="70">
        <f t="shared" si="9"/>
        <v>90</v>
      </c>
      <c r="H43" s="35"/>
      <c r="I43" s="70">
        <f aca="true" t="shared" si="11" ref="I43:I73">G43+H43</f>
        <v>90</v>
      </c>
      <c r="J43" s="35">
        <v>30</v>
      </c>
      <c r="K43" s="106">
        <f t="shared" si="10"/>
        <v>120</v>
      </c>
    </row>
    <row r="44" spans="1:11" ht="30">
      <c r="A44" s="34" t="s">
        <v>54</v>
      </c>
      <c r="B44" s="36" t="s">
        <v>100</v>
      </c>
      <c r="C44" s="54">
        <v>90</v>
      </c>
      <c r="D44" s="67"/>
      <c r="E44" s="69">
        <f t="shared" si="8"/>
        <v>90</v>
      </c>
      <c r="F44" s="68"/>
      <c r="G44" s="70">
        <f t="shared" si="9"/>
        <v>90</v>
      </c>
      <c r="H44" s="35"/>
      <c r="I44" s="70">
        <f t="shared" si="11"/>
        <v>90</v>
      </c>
      <c r="J44" s="35">
        <v>30</v>
      </c>
      <c r="K44" s="106">
        <f t="shared" si="10"/>
        <v>120</v>
      </c>
    </row>
    <row r="45" spans="1:11" ht="15">
      <c r="A45" s="34" t="s">
        <v>55</v>
      </c>
      <c r="B45" s="35" t="s">
        <v>56</v>
      </c>
      <c r="C45" s="54">
        <v>0</v>
      </c>
      <c r="D45" s="67"/>
      <c r="E45" s="69">
        <f t="shared" si="8"/>
        <v>0</v>
      </c>
      <c r="F45" s="68"/>
      <c r="G45" s="70">
        <f t="shared" si="9"/>
        <v>0</v>
      </c>
      <c r="H45" s="35"/>
      <c r="I45" s="70">
        <f t="shared" si="11"/>
        <v>0</v>
      </c>
      <c r="J45" s="35"/>
      <c r="K45" s="106">
        <f t="shared" si="10"/>
        <v>0</v>
      </c>
    </row>
    <row r="46" spans="1:11" ht="30">
      <c r="A46" s="34" t="s">
        <v>57</v>
      </c>
      <c r="B46" s="35" t="s">
        <v>58</v>
      </c>
      <c r="C46" s="54">
        <v>0</v>
      </c>
      <c r="D46" s="67"/>
      <c r="E46" s="69">
        <f t="shared" si="8"/>
        <v>0</v>
      </c>
      <c r="F46" s="68"/>
      <c r="G46" s="70">
        <f t="shared" si="9"/>
        <v>0</v>
      </c>
      <c r="H46" s="35"/>
      <c r="I46" s="70">
        <f t="shared" si="11"/>
        <v>0</v>
      </c>
      <c r="J46" s="35"/>
      <c r="K46" s="106">
        <f t="shared" si="10"/>
        <v>0</v>
      </c>
    </row>
    <row r="47" spans="1:11" ht="30">
      <c r="A47" s="34" t="s">
        <v>59</v>
      </c>
      <c r="B47" s="35" t="s">
        <v>60</v>
      </c>
      <c r="C47" s="54">
        <v>0</v>
      </c>
      <c r="D47" s="67"/>
      <c r="E47" s="69">
        <f t="shared" si="8"/>
        <v>0</v>
      </c>
      <c r="F47" s="68"/>
      <c r="G47" s="70">
        <f t="shared" si="9"/>
        <v>0</v>
      </c>
      <c r="H47" s="35"/>
      <c r="I47" s="70">
        <f t="shared" si="11"/>
        <v>0</v>
      </c>
      <c r="J47" s="35"/>
      <c r="K47" s="106">
        <f t="shared" si="10"/>
        <v>0</v>
      </c>
    </row>
    <row r="48" spans="1:11" ht="30">
      <c r="A48" s="34" t="s">
        <v>61</v>
      </c>
      <c r="B48" s="35" t="s">
        <v>62</v>
      </c>
      <c r="C48" s="54" t="e">
        <f>C49+#REF!</f>
        <v>#REF!</v>
      </c>
      <c r="D48" s="67"/>
      <c r="E48" s="69" t="e">
        <f t="shared" si="8"/>
        <v>#REF!</v>
      </c>
      <c r="F48" s="68"/>
      <c r="G48" s="70" t="e">
        <f t="shared" si="9"/>
        <v>#REF!</v>
      </c>
      <c r="H48" s="35"/>
      <c r="I48" s="70">
        <f>I49</f>
        <v>100</v>
      </c>
      <c r="J48" s="35">
        <f>J49+J50</f>
        <v>25</v>
      </c>
      <c r="K48" s="106">
        <f t="shared" si="10"/>
        <v>125</v>
      </c>
    </row>
    <row r="49" spans="1:11" ht="60">
      <c r="A49" s="34" t="s">
        <v>63</v>
      </c>
      <c r="B49" s="30" t="s">
        <v>158</v>
      </c>
      <c r="C49" s="54">
        <v>100</v>
      </c>
      <c r="D49" s="67"/>
      <c r="E49" s="69">
        <f t="shared" si="8"/>
        <v>100</v>
      </c>
      <c r="F49" s="68"/>
      <c r="G49" s="70">
        <f t="shared" si="9"/>
        <v>100</v>
      </c>
      <c r="H49" s="35"/>
      <c r="I49" s="70">
        <f t="shared" si="11"/>
        <v>100</v>
      </c>
      <c r="J49" s="35"/>
      <c r="K49" s="106">
        <f t="shared" si="10"/>
        <v>100</v>
      </c>
    </row>
    <row r="50" spans="1:11" ht="15" customHeight="1">
      <c r="A50" s="34" t="s">
        <v>157</v>
      </c>
      <c r="B50" s="30" t="s">
        <v>159</v>
      </c>
      <c r="C50" s="54"/>
      <c r="D50" s="67"/>
      <c r="E50" s="69"/>
      <c r="F50" s="68"/>
      <c r="G50" s="70"/>
      <c r="H50" s="35"/>
      <c r="I50" s="70"/>
      <c r="J50" s="35">
        <v>25</v>
      </c>
      <c r="K50" s="106">
        <f>I50+J50</f>
        <v>25</v>
      </c>
    </row>
    <row r="51" spans="1:11" ht="15">
      <c r="A51" s="34" t="s">
        <v>64</v>
      </c>
      <c r="B51" s="35" t="s">
        <v>65</v>
      </c>
      <c r="C51" s="54">
        <v>0</v>
      </c>
      <c r="D51" s="67"/>
      <c r="E51" s="69">
        <f t="shared" si="8"/>
        <v>0</v>
      </c>
      <c r="F51" s="68"/>
      <c r="G51" s="70">
        <f t="shared" si="9"/>
        <v>0</v>
      </c>
      <c r="H51" s="35"/>
      <c r="I51" s="70">
        <f t="shared" si="11"/>
        <v>0</v>
      </c>
      <c r="J51" s="35"/>
      <c r="K51" s="106">
        <f t="shared" si="10"/>
        <v>0</v>
      </c>
    </row>
    <row r="52" spans="1:11" ht="15">
      <c r="A52" s="34" t="s">
        <v>66</v>
      </c>
      <c r="B52" s="35" t="s">
        <v>67</v>
      </c>
      <c r="C52" s="54" t="e">
        <f>#REF!+#REF!</f>
        <v>#REF!</v>
      </c>
      <c r="D52" s="67">
        <v>300</v>
      </c>
      <c r="E52" s="69" t="e">
        <f t="shared" si="8"/>
        <v>#REF!</v>
      </c>
      <c r="F52" s="68"/>
      <c r="G52" s="70" t="e">
        <f t="shared" si="9"/>
        <v>#REF!</v>
      </c>
      <c r="H52" s="35"/>
      <c r="I52" s="70">
        <v>500</v>
      </c>
      <c r="J52" s="35">
        <v>1885.3</v>
      </c>
      <c r="K52" s="106">
        <f t="shared" si="10"/>
        <v>2385.3</v>
      </c>
    </row>
    <row r="53" spans="1:11" ht="15">
      <c r="A53" s="34" t="s">
        <v>15</v>
      </c>
      <c r="B53" s="35" t="s">
        <v>11</v>
      </c>
      <c r="C53" s="54">
        <f>C54</f>
        <v>400</v>
      </c>
      <c r="D53" s="67"/>
      <c r="E53" s="69">
        <f t="shared" si="8"/>
        <v>400</v>
      </c>
      <c r="F53" s="68"/>
      <c r="G53" s="70">
        <f t="shared" si="9"/>
        <v>400</v>
      </c>
      <c r="H53" s="35"/>
      <c r="I53" s="70">
        <f t="shared" si="11"/>
        <v>400</v>
      </c>
      <c r="J53" s="35">
        <v>415</v>
      </c>
      <c r="K53" s="106">
        <f t="shared" si="10"/>
        <v>815</v>
      </c>
    </row>
    <row r="54" spans="1:11" ht="15">
      <c r="A54" s="34" t="s">
        <v>16</v>
      </c>
      <c r="B54" s="35" t="s">
        <v>17</v>
      </c>
      <c r="C54" s="57">
        <v>400</v>
      </c>
      <c r="D54" s="67"/>
      <c r="E54" s="69">
        <f t="shared" si="8"/>
        <v>400</v>
      </c>
      <c r="F54" s="68"/>
      <c r="G54" s="70">
        <f t="shared" si="9"/>
        <v>400</v>
      </c>
      <c r="H54" s="35"/>
      <c r="I54" s="70">
        <f t="shared" si="11"/>
        <v>400</v>
      </c>
      <c r="J54" s="35">
        <v>415</v>
      </c>
      <c r="K54" s="106">
        <f t="shared" si="10"/>
        <v>815</v>
      </c>
    </row>
    <row r="55" spans="1:11" ht="15">
      <c r="A55" s="2" t="s">
        <v>4</v>
      </c>
      <c r="B55" s="14" t="s">
        <v>12</v>
      </c>
      <c r="C55" s="52">
        <f>C56+C60+C74+C95+C101</f>
        <v>689943</v>
      </c>
      <c r="D55" s="15">
        <f>D56+D60+D74+D95+D101</f>
        <v>38968.2</v>
      </c>
      <c r="E55" s="15">
        <f>E56+E60+E74+E95+E101</f>
        <v>728911.2</v>
      </c>
      <c r="F55" s="15">
        <f>F56+F60+F74+F95+F101+F57</f>
        <v>104834.4</v>
      </c>
      <c r="G55" s="65">
        <f>G56+G60+G74+G95+G101+G57</f>
        <v>833745.6000000001</v>
      </c>
      <c r="H55" s="65">
        <f>H56+H60+H74+H95+H101+H57</f>
        <v>24987.4</v>
      </c>
      <c r="I55" s="65">
        <f>I56+I60+I74+I95+I101+I57+I58+I59</f>
        <v>858733.0000000002</v>
      </c>
      <c r="J55" s="65">
        <f>J56+J60+J74+J95+J101+J57+J58+J59</f>
        <v>56072.4</v>
      </c>
      <c r="K55" s="65">
        <f>K56+K60+K74+K95+K101+K57+K58+K59</f>
        <v>916215</v>
      </c>
    </row>
    <row r="56" spans="1:11" ht="30">
      <c r="A56" s="7" t="s">
        <v>76</v>
      </c>
      <c r="B56" s="8" t="s">
        <v>98</v>
      </c>
      <c r="C56" s="58">
        <v>188632</v>
      </c>
      <c r="D56" s="67"/>
      <c r="E56" s="73">
        <f>C56+D56</f>
        <v>188632</v>
      </c>
      <c r="F56" s="68"/>
      <c r="G56" s="87">
        <f>E56+F56</f>
        <v>188632</v>
      </c>
      <c r="H56" s="35"/>
      <c r="I56" s="70">
        <f t="shared" si="11"/>
        <v>188632</v>
      </c>
      <c r="J56" s="35"/>
      <c r="K56" s="106">
        <f>I56+J56</f>
        <v>188632</v>
      </c>
    </row>
    <row r="57" spans="1:11" ht="62.25" customHeight="1">
      <c r="A57" s="7" t="s">
        <v>135</v>
      </c>
      <c r="B57" s="8" t="s">
        <v>136</v>
      </c>
      <c r="C57" s="58"/>
      <c r="D57" s="67"/>
      <c r="E57" s="73"/>
      <c r="F57" s="68">
        <v>19317.8</v>
      </c>
      <c r="G57" s="87">
        <f>E57+F57</f>
        <v>19317.8</v>
      </c>
      <c r="H57" s="112">
        <v>14584</v>
      </c>
      <c r="I57" s="70">
        <f t="shared" si="11"/>
        <v>33901.8</v>
      </c>
      <c r="J57" s="112">
        <v>200</v>
      </c>
      <c r="K57" s="106">
        <f>I57+J57</f>
        <v>34101.8</v>
      </c>
    </row>
    <row r="58" spans="1:11" ht="62.25" customHeight="1">
      <c r="A58" s="7" t="s">
        <v>160</v>
      </c>
      <c r="B58" s="8" t="s">
        <v>161</v>
      </c>
      <c r="C58" s="58"/>
      <c r="D58" s="67"/>
      <c r="E58" s="73"/>
      <c r="F58" s="68"/>
      <c r="G58" s="87"/>
      <c r="H58" s="112"/>
      <c r="I58" s="70"/>
      <c r="J58" s="112">
        <v>663</v>
      </c>
      <c r="K58" s="106">
        <f>I58+J58</f>
        <v>663</v>
      </c>
    </row>
    <row r="59" spans="1:11" ht="24" customHeight="1">
      <c r="A59" s="7" t="s">
        <v>162</v>
      </c>
      <c r="B59" s="8" t="s">
        <v>163</v>
      </c>
      <c r="C59" s="58"/>
      <c r="D59" s="67"/>
      <c r="E59" s="73"/>
      <c r="F59" s="68"/>
      <c r="G59" s="87"/>
      <c r="H59" s="112"/>
      <c r="I59" s="70"/>
      <c r="J59" s="112">
        <v>26589.7</v>
      </c>
      <c r="K59" s="106">
        <f>I59+J59</f>
        <v>26589.7</v>
      </c>
    </row>
    <row r="60" spans="1:11" ht="14.25">
      <c r="A60" s="27" t="s">
        <v>68</v>
      </c>
      <c r="B60" s="23"/>
      <c r="C60" s="53">
        <f>C62+C63+C64+C65+C66+C67+C68+C69</f>
        <v>44773.8</v>
      </c>
      <c r="D60" s="24">
        <f>D62+D63+D64+D65+D66+D67+D68+D69+D70+D71+D7</f>
        <v>5130.4</v>
      </c>
      <c r="E60" s="24">
        <f>E62+E63+E64+E65+E66+E67+E68+E69+E70+E71+E7</f>
        <v>49904.2</v>
      </c>
      <c r="F60" s="24">
        <f>F62+F63+F64+F65+F66+F67+F68+F69+F70+F71+F7+F61+F72+F73</f>
        <v>85363.4</v>
      </c>
      <c r="G60" s="88">
        <f>G62+G63+G64+G65+G66+G67+G68+G69+G70+G71+G7+G73+G72+G61</f>
        <v>135267.6</v>
      </c>
      <c r="H60" s="66">
        <f>H62+H63+H64+H65+H66+H67+H68+H69+H70+H71+H7+H61+H72+H73</f>
        <v>0</v>
      </c>
      <c r="I60" s="24">
        <f>I62+I63+I64+I65+I66+I67+I68+I69+I70+I71+I7+I61+I72+I73</f>
        <v>135267.6</v>
      </c>
      <c r="J60" s="66">
        <f>J62+J63+J64+J65+J66+J67+J68+J69+J70+J71+J7+J61+J72+J73</f>
        <v>3840.9</v>
      </c>
      <c r="K60" s="66">
        <f>K62+K63+K64+K65+K66+K67+K68+K69+K70+K71+K7+K61+K72+K73</f>
        <v>139108.5</v>
      </c>
    </row>
    <row r="61" spans="1:11" ht="79.5" customHeight="1">
      <c r="A61" s="81" t="s">
        <v>143</v>
      </c>
      <c r="B61" s="82" t="s">
        <v>97</v>
      </c>
      <c r="C61" s="83"/>
      <c r="D61" s="84"/>
      <c r="E61" s="84"/>
      <c r="F61" s="73">
        <v>70940.6</v>
      </c>
      <c r="G61" s="89">
        <f>E61+F61</f>
        <v>70940.6</v>
      </c>
      <c r="H61" s="106"/>
      <c r="I61" s="70">
        <f t="shared" si="11"/>
        <v>70940.6</v>
      </c>
      <c r="J61" s="106"/>
      <c r="K61" s="106">
        <f aca="true" t="shared" si="12" ref="K61:K72">I61+J61</f>
        <v>70940.6</v>
      </c>
    </row>
    <row r="62" spans="1:13" ht="30" customHeight="1">
      <c r="A62" s="7" t="s">
        <v>77</v>
      </c>
      <c r="B62" s="8" t="s">
        <v>97</v>
      </c>
      <c r="C62" s="54">
        <v>3290.9</v>
      </c>
      <c r="D62" s="67"/>
      <c r="E62" s="73">
        <f>C62+D62</f>
        <v>3290.9</v>
      </c>
      <c r="F62" s="68"/>
      <c r="G62" s="87">
        <f>E62+F62</f>
        <v>3290.9</v>
      </c>
      <c r="H62" s="35"/>
      <c r="I62" s="70">
        <f t="shared" si="11"/>
        <v>3290.9</v>
      </c>
      <c r="J62" s="35"/>
      <c r="K62" s="106">
        <f t="shared" si="12"/>
        <v>3290.9</v>
      </c>
      <c r="L62" s="85"/>
      <c r="M62" s="86"/>
    </row>
    <row r="63" spans="1:11" ht="30" customHeight="1">
      <c r="A63" s="16" t="s">
        <v>103</v>
      </c>
      <c r="B63" s="8" t="s">
        <v>97</v>
      </c>
      <c r="C63" s="54">
        <v>3946.1</v>
      </c>
      <c r="D63" s="67">
        <v>-3946.1</v>
      </c>
      <c r="E63" s="73">
        <f aca="true" t="shared" si="13" ref="E63:E69">C63+D63</f>
        <v>0</v>
      </c>
      <c r="F63" s="68">
        <v>11378.3</v>
      </c>
      <c r="G63" s="87">
        <f aca="true" t="shared" si="14" ref="G63:G71">E63+F63</f>
        <v>11378.3</v>
      </c>
      <c r="H63" s="35"/>
      <c r="I63" s="70">
        <f t="shared" si="11"/>
        <v>11378.3</v>
      </c>
      <c r="J63" s="35"/>
      <c r="K63" s="106">
        <f t="shared" si="12"/>
        <v>11378.3</v>
      </c>
    </row>
    <row r="64" spans="1:11" ht="30" customHeight="1">
      <c r="A64" s="17" t="s">
        <v>104</v>
      </c>
      <c r="B64" s="18" t="s">
        <v>105</v>
      </c>
      <c r="C64" s="54">
        <v>2157.4</v>
      </c>
      <c r="D64" s="67"/>
      <c r="E64" s="73">
        <f t="shared" si="13"/>
        <v>2157.4</v>
      </c>
      <c r="F64" s="68"/>
      <c r="G64" s="87">
        <f t="shared" si="14"/>
        <v>2157.4</v>
      </c>
      <c r="H64" s="35"/>
      <c r="I64" s="70">
        <f t="shared" si="11"/>
        <v>2157.4</v>
      </c>
      <c r="J64" s="35"/>
      <c r="K64" s="106">
        <f t="shared" si="12"/>
        <v>2157.4</v>
      </c>
    </row>
    <row r="65" spans="1:11" ht="30" customHeight="1">
      <c r="A65" s="17" t="s">
        <v>106</v>
      </c>
      <c r="B65" s="18" t="s">
        <v>107</v>
      </c>
      <c r="C65" s="54">
        <v>217.2</v>
      </c>
      <c r="D65" s="67"/>
      <c r="E65" s="73">
        <f t="shared" si="13"/>
        <v>217.2</v>
      </c>
      <c r="F65" s="68"/>
      <c r="G65" s="89">
        <f t="shared" si="14"/>
        <v>217.2</v>
      </c>
      <c r="H65" s="35"/>
      <c r="I65" s="70">
        <f t="shared" si="11"/>
        <v>217.2</v>
      </c>
      <c r="J65" s="35"/>
      <c r="K65" s="106">
        <f t="shared" si="12"/>
        <v>217.2</v>
      </c>
    </row>
    <row r="66" spans="1:11" ht="30" customHeight="1">
      <c r="A66" s="19" t="s">
        <v>110</v>
      </c>
      <c r="B66" s="13" t="s">
        <v>141</v>
      </c>
      <c r="C66" s="54">
        <v>5821.8</v>
      </c>
      <c r="D66" s="67"/>
      <c r="E66" s="73">
        <f t="shared" si="13"/>
        <v>5821.8</v>
      </c>
      <c r="F66" s="68">
        <v>543.9</v>
      </c>
      <c r="G66" s="87">
        <f t="shared" si="14"/>
        <v>6365.7</v>
      </c>
      <c r="H66" s="35"/>
      <c r="I66" s="70">
        <f t="shared" si="11"/>
        <v>6365.7</v>
      </c>
      <c r="J66" s="35">
        <v>-613.6</v>
      </c>
      <c r="K66" s="106">
        <f t="shared" si="12"/>
        <v>5752.099999999999</v>
      </c>
    </row>
    <row r="67" spans="1:11" ht="30" customHeight="1">
      <c r="A67" s="19" t="s">
        <v>111</v>
      </c>
      <c r="B67" s="13" t="s">
        <v>164</v>
      </c>
      <c r="C67" s="57">
        <v>2337.1</v>
      </c>
      <c r="D67" s="67"/>
      <c r="E67" s="73">
        <f t="shared" si="13"/>
        <v>2337.1</v>
      </c>
      <c r="F67" s="68"/>
      <c r="G67" s="87">
        <f t="shared" si="14"/>
        <v>2337.1</v>
      </c>
      <c r="H67" s="35"/>
      <c r="I67" s="70">
        <f t="shared" si="11"/>
        <v>2337.1</v>
      </c>
      <c r="J67" s="35"/>
      <c r="K67" s="106">
        <f t="shared" si="12"/>
        <v>2337.1</v>
      </c>
    </row>
    <row r="68" spans="1:11" ht="30" customHeight="1">
      <c r="A68" s="20" t="s">
        <v>112</v>
      </c>
      <c r="B68" s="21" t="s">
        <v>142</v>
      </c>
      <c r="C68" s="54">
        <v>25488.3</v>
      </c>
      <c r="D68" s="67"/>
      <c r="E68" s="73">
        <f t="shared" si="13"/>
        <v>25488.3</v>
      </c>
      <c r="F68" s="68"/>
      <c r="G68" s="87">
        <f t="shared" si="14"/>
        <v>25488.3</v>
      </c>
      <c r="H68" s="35"/>
      <c r="I68" s="70">
        <f t="shared" si="11"/>
        <v>25488.3</v>
      </c>
      <c r="J68" s="35">
        <v>4504.2</v>
      </c>
      <c r="K68" s="106">
        <f t="shared" si="12"/>
        <v>29992.5</v>
      </c>
    </row>
    <row r="69" spans="1:11" ht="30" customHeight="1">
      <c r="A69" s="20" t="s">
        <v>116</v>
      </c>
      <c r="B69" s="8" t="s">
        <v>97</v>
      </c>
      <c r="C69" s="54">
        <v>1515</v>
      </c>
      <c r="D69" s="67"/>
      <c r="E69" s="73">
        <f t="shared" si="13"/>
        <v>1515</v>
      </c>
      <c r="F69" s="68"/>
      <c r="G69" s="87">
        <f t="shared" si="14"/>
        <v>1515</v>
      </c>
      <c r="H69" s="35"/>
      <c r="I69" s="70">
        <f t="shared" si="11"/>
        <v>1515</v>
      </c>
      <c r="J69" s="35"/>
      <c r="K69" s="106">
        <f t="shared" si="12"/>
        <v>1515</v>
      </c>
    </row>
    <row r="70" spans="1:11" ht="30" customHeight="1">
      <c r="A70" s="20" t="s">
        <v>126</v>
      </c>
      <c r="B70" s="39" t="s">
        <v>127</v>
      </c>
      <c r="C70" s="54"/>
      <c r="D70" s="67">
        <v>8611.4</v>
      </c>
      <c r="E70" s="73">
        <f>C70+D70</f>
        <v>8611.4</v>
      </c>
      <c r="F70" s="68"/>
      <c r="G70" s="87">
        <f t="shared" si="14"/>
        <v>8611.4</v>
      </c>
      <c r="H70" s="35"/>
      <c r="I70" s="70">
        <f t="shared" si="11"/>
        <v>8611.4</v>
      </c>
      <c r="J70" s="35"/>
      <c r="K70" s="106">
        <f t="shared" si="12"/>
        <v>8611.4</v>
      </c>
    </row>
    <row r="71" spans="1:256" ht="51.75" customHeight="1">
      <c r="A71" s="40" t="s">
        <v>139</v>
      </c>
      <c r="B71" s="43" t="s">
        <v>132</v>
      </c>
      <c r="C71" s="76"/>
      <c r="D71" s="77">
        <v>465.1</v>
      </c>
      <c r="E71" s="77">
        <f>C71+D71</f>
        <v>465.1</v>
      </c>
      <c r="F71" s="78"/>
      <c r="G71" s="87">
        <f t="shared" si="14"/>
        <v>465.1</v>
      </c>
      <c r="H71" s="107"/>
      <c r="I71" s="70">
        <f t="shared" si="11"/>
        <v>465.1</v>
      </c>
      <c r="J71" s="107"/>
      <c r="K71" s="106">
        <f t="shared" si="12"/>
        <v>465.1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</row>
    <row r="72" spans="1:256" ht="37.5" customHeight="1">
      <c r="A72" s="80" t="s">
        <v>140</v>
      </c>
      <c r="B72" s="79" t="s">
        <v>132</v>
      </c>
      <c r="C72" s="76"/>
      <c r="D72" s="77"/>
      <c r="E72" s="77"/>
      <c r="F72" s="78">
        <v>212.7</v>
      </c>
      <c r="G72" s="87">
        <f>E72+F72</f>
        <v>212.7</v>
      </c>
      <c r="H72" s="107"/>
      <c r="I72" s="70">
        <f t="shared" si="11"/>
        <v>212.7</v>
      </c>
      <c r="J72" s="107">
        <v>68.4</v>
      </c>
      <c r="K72" s="106">
        <f t="shared" si="12"/>
        <v>281.1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</row>
    <row r="73" spans="1:256" ht="31.5" customHeight="1">
      <c r="A73" s="80" t="s">
        <v>137</v>
      </c>
      <c r="B73" s="79" t="s">
        <v>138</v>
      </c>
      <c r="C73" s="76"/>
      <c r="D73" s="77"/>
      <c r="E73" s="77"/>
      <c r="F73" s="78">
        <v>2287.9</v>
      </c>
      <c r="G73" s="87">
        <f>E73+F73</f>
        <v>2287.9</v>
      </c>
      <c r="H73" s="107"/>
      <c r="I73" s="70">
        <f t="shared" si="11"/>
        <v>2287.9</v>
      </c>
      <c r="J73" s="107">
        <v>-118.1</v>
      </c>
      <c r="K73" s="106">
        <f>I73+J73</f>
        <v>2169.8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</row>
    <row r="74" spans="1:11" ht="14.25" customHeight="1">
      <c r="A74" s="44" t="s">
        <v>133</v>
      </c>
      <c r="B74" s="45"/>
      <c r="C74" s="47">
        <f>C75+C76+C77+C78+C79+C80+C81+C82+C83+C84+C85+C86+C87+C88+C89+C90+C91+C93+C94</f>
        <v>435651.60000000003</v>
      </c>
      <c r="D74" s="46">
        <f>D75+D76+D77+D78+D79+D80+D81+D82+D83+D84+D85+D86+D87+D88+D89+D90+D91+D93+D94</f>
        <v>221</v>
      </c>
      <c r="E74" s="46">
        <f>E75+E76+E77+E78+E79+E80+E81+E82+E83+E84+E85+E86+E87+E88+E89+E90+E91+E93+E94</f>
        <v>435872.60000000003</v>
      </c>
      <c r="F74" s="46">
        <f>F75+F76+F77+F78+F79+F80+F81+F82+F83+F84+F85+F86+F87+F88+F89+F90+F91+F93+F94</f>
        <v>153.2</v>
      </c>
      <c r="G74" s="90">
        <f>G75+G76+G77+G78+G79+G80+G81+G82+G83+G84+G85+G86+G87+G88+G89+G90+G91+G93+G94</f>
        <v>436025.8000000001</v>
      </c>
      <c r="H74" s="104">
        <f>H75+H76+H77+H78+H79+H80+H81+H82+H83+H84+H85+H86+H87+H88+H89+H90+H91+H93+H94+H92</f>
        <v>1583.5</v>
      </c>
      <c r="I74" s="104">
        <f>I75+I76+I77+I78+I79+I80+I81+I82+I83+I84+I85+I86+I87+I88+I89+I90+I91+I93+I94+I92</f>
        <v>437609.3000000001</v>
      </c>
      <c r="J74" s="104">
        <f>J75+J76+J77+J78+J79+J80+J81+J82+J83+J84+J85+J86+J87+J88+J89+J90+J91+J93+J94+J92</f>
        <v>15989.900000000001</v>
      </c>
      <c r="K74" s="104">
        <f>K75+K76+K77+K78+K79+K80+K81+K82+K83+K84+K85+K86+K87+K88+K89+K90+K91+K93+K94+K92</f>
        <v>453599.2</v>
      </c>
    </row>
    <row r="75" spans="1:11" ht="15">
      <c r="A75" s="7" t="s">
        <v>84</v>
      </c>
      <c r="B75" s="13" t="s">
        <v>95</v>
      </c>
      <c r="C75" s="54">
        <v>1144.8</v>
      </c>
      <c r="D75" s="67"/>
      <c r="E75" s="73">
        <f>C75+D75</f>
        <v>1144.8</v>
      </c>
      <c r="F75" s="17"/>
      <c r="G75" s="91">
        <f>E75+F75</f>
        <v>1144.8</v>
      </c>
      <c r="H75" s="18"/>
      <c r="I75" s="91">
        <f>G75+H75</f>
        <v>1144.8</v>
      </c>
      <c r="J75" s="18"/>
      <c r="K75" s="113">
        <f>I75+J75</f>
        <v>1144.8</v>
      </c>
    </row>
    <row r="76" spans="1:11" ht="15">
      <c r="A76" s="7" t="s">
        <v>115</v>
      </c>
      <c r="B76" s="13" t="s">
        <v>95</v>
      </c>
      <c r="C76" s="54">
        <v>222.8</v>
      </c>
      <c r="D76" s="67"/>
      <c r="E76" s="73">
        <f aca="true" t="shared" si="15" ref="E76:E94">C76+D76</f>
        <v>222.8</v>
      </c>
      <c r="F76" s="17"/>
      <c r="G76" s="91">
        <f aca="true" t="shared" si="16" ref="G76:G94">E76+F76</f>
        <v>222.8</v>
      </c>
      <c r="H76" s="18"/>
      <c r="I76" s="91">
        <f aca="true" t="shared" si="17" ref="I76:I94">G76+H76</f>
        <v>222.8</v>
      </c>
      <c r="J76" s="18"/>
      <c r="K76" s="113">
        <f aca="true" t="shared" si="18" ref="K76:K94">I76+J76</f>
        <v>222.8</v>
      </c>
    </row>
    <row r="77" spans="1:11" ht="45">
      <c r="A77" s="9" t="s">
        <v>92</v>
      </c>
      <c r="B77" s="8" t="s">
        <v>95</v>
      </c>
      <c r="C77" s="54">
        <v>3874.5</v>
      </c>
      <c r="D77" s="67"/>
      <c r="E77" s="73">
        <f t="shared" si="15"/>
        <v>3874.5</v>
      </c>
      <c r="F77" s="17"/>
      <c r="G77" s="91">
        <f t="shared" si="16"/>
        <v>3874.5</v>
      </c>
      <c r="H77" s="18"/>
      <c r="I77" s="91">
        <f t="shared" si="17"/>
        <v>3874.5</v>
      </c>
      <c r="J77" s="18">
        <v>-2000</v>
      </c>
      <c r="K77" s="113">
        <f t="shared" si="18"/>
        <v>1874.5</v>
      </c>
    </row>
    <row r="78" spans="1:11" ht="45">
      <c r="A78" s="7" t="s">
        <v>113</v>
      </c>
      <c r="B78" s="8" t="s">
        <v>95</v>
      </c>
      <c r="C78" s="54">
        <v>281046.9</v>
      </c>
      <c r="D78" s="67"/>
      <c r="E78" s="73">
        <f t="shared" si="15"/>
        <v>281046.9</v>
      </c>
      <c r="F78" s="7"/>
      <c r="G78" s="91">
        <f t="shared" si="16"/>
        <v>281046.9</v>
      </c>
      <c r="H78" s="103"/>
      <c r="I78" s="91">
        <f t="shared" si="17"/>
        <v>281046.9</v>
      </c>
      <c r="J78" s="103">
        <v>11078.1</v>
      </c>
      <c r="K78" s="113">
        <f t="shared" si="18"/>
        <v>292125</v>
      </c>
    </row>
    <row r="79" spans="1:11" ht="45">
      <c r="A79" s="7" t="s">
        <v>114</v>
      </c>
      <c r="B79" s="8" t="s">
        <v>95</v>
      </c>
      <c r="C79" s="54">
        <v>102502.8</v>
      </c>
      <c r="D79" s="67"/>
      <c r="E79" s="73">
        <f t="shared" si="15"/>
        <v>102502.8</v>
      </c>
      <c r="F79" s="7"/>
      <c r="G79" s="91">
        <f t="shared" si="16"/>
        <v>102502.8</v>
      </c>
      <c r="H79" s="103"/>
      <c r="I79" s="91">
        <f t="shared" si="17"/>
        <v>102502.8</v>
      </c>
      <c r="J79" s="103">
        <v>8847.2</v>
      </c>
      <c r="K79" s="113">
        <f t="shared" si="18"/>
        <v>111350</v>
      </c>
    </row>
    <row r="80" spans="1:11" ht="60">
      <c r="A80" s="9" t="s">
        <v>94</v>
      </c>
      <c r="B80" s="8" t="s">
        <v>95</v>
      </c>
      <c r="C80" s="54">
        <v>7959.6</v>
      </c>
      <c r="D80" s="67"/>
      <c r="E80" s="73">
        <f t="shared" si="15"/>
        <v>7959.6</v>
      </c>
      <c r="F80" s="7"/>
      <c r="G80" s="91">
        <f t="shared" si="16"/>
        <v>7959.6</v>
      </c>
      <c r="H80" s="111">
        <v>-426.5</v>
      </c>
      <c r="I80" s="91">
        <f t="shared" si="17"/>
        <v>7533.1</v>
      </c>
      <c r="J80" s="111"/>
      <c r="K80" s="113">
        <f t="shared" si="18"/>
        <v>7533.1</v>
      </c>
    </row>
    <row r="81" spans="1:11" ht="45">
      <c r="A81" s="10" t="s">
        <v>89</v>
      </c>
      <c r="B81" s="8" t="s">
        <v>95</v>
      </c>
      <c r="C81" s="54">
        <v>516.3</v>
      </c>
      <c r="D81" s="67"/>
      <c r="E81" s="73">
        <f t="shared" si="15"/>
        <v>516.3</v>
      </c>
      <c r="F81" s="68">
        <v>148.2</v>
      </c>
      <c r="G81" s="91">
        <f t="shared" si="16"/>
        <v>664.5</v>
      </c>
      <c r="H81" s="35"/>
      <c r="I81" s="91">
        <f t="shared" si="17"/>
        <v>664.5</v>
      </c>
      <c r="J81" s="35"/>
      <c r="K81" s="113">
        <f t="shared" si="18"/>
        <v>664.5</v>
      </c>
    </row>
    <row r="82" spans="1:11" ht="30">
      <c r="A82" s="11" t="s">
        <v>78</v>
      </c>
      <c r="B82" s="8" t="s">
        <v>95</v>
      </c>
      <c r="C82" s="54">
        <v>95.7</v>
      </c>
      <c r="D82" s="67"/>
      <c r="E82" s="73">
        <f t="shared" si="15"/>
        <v>95.7</v>
      </c>
      <c r="F82" s="68"/>
      <c r="G82" s="91">
        <f t="shared" si="16"/>
        <v>95.7</v>
      </c>
      <c r="H82" s="35"/>
      <c r="I82" s="91">
        <f t="shared" si="17"/>
        <v>95.7</v>
      </c>
      <c r="J82" s="35"/>
      <c r="K82" s="113">
        <f t="shared" si="18"/>
        <v>95.7</v>
      </c>
    </row>
    <row r="83" spans="1:11" ht="45">
      <c r="A83" s="7" t="s">
        <v>87</v>
      </c>
      <c r="B83" s="8" t="s">
        <v>95</v>
      </c>
      <c r="C83" s="54">
        <v>3533</v>
      </c>
      <c r="D83" s="67">
        <v>221</v>
      </c>
      <c r="E83" s="73">
        <f t="shared" si="15"/>
        <v>3754</v>
      </c>
      <c r="F83" s="68"/>
      <c r="G83" s="91">
        <f t="shared" si="16"/>
        <v>3754</v>
      </c>
      <c r="H83" s="35"/>
      <c r="I83" s="91">
        <f t="shared" si="17"/>
        <v>3754</v>
      </c>
      <c r="J83" s="35"/>
      <c r="K83" s="113">
        <f t="shared" si="18"/>
        <v>3754</v>
      </c>
    </row>
    <row r="84" spans="1:11" ht="45">
      <c r="A84" s="7" t="s">
        <v>90</v>
      </c>
      <c r="B84" s="8" t="s">
        <v>95</v>
      </c>
      <c r="C84" s="54">
        <v>262.5</v>
      </c>
      <c r="D84" s="67"/>
      <c r="E84" s="73">
        <f t="shared" si="15"/>
        <v>262.5</v>
      </c>
      <c r="F84" s="68"/>
      <c r="G84" s="91">
        <f t="shared" si="16"/>
        <v>262.5</v>
      </c>
      <c r="H84" s="35"/>
      <c r="I84" s="91">
        <f t="shared" si="17"/>
        <v>262.5</v>
      </c>
      <c r="J84" s="35"/>
      <c r="K84" s="113">
        <f t="shared" si="18"/>
        <v>262.5</v>
      </c>
    </row>
    <row r="85" spans="1:11" ht="30">
      <c r="A85" s="7" t="s">
        <v>85</v>
      </c>
      <c r="B85" s="8" t="s">
        <v>95</v>
      </c>
      <c r="C85" s="54">
        <v>436.9</v>
      </c>
      <c r="D85" s="67"/>
      <c r="E85" s="73">
        <f t="shared" si="15"/>
        <v>436.9</v>
      </c>
      <c r="F85" s="68"/>
      <c r="G85" s="91">
        <f t="shared" si="16"/>
        <v>436.9</v>
      </c>
      <c r="H85" s="35"/>
      <c r="I85" s="91">
        <f t="shared" si="17"/>
        <v>436.9</v>
      </c>
      <c r="J85" s="35">
        <v>-21.9</v>
      </c>
      <c r="K85" s="113">
        <f t="shared" si="18"/>
        <v>415</v>
      </c>
    </row>
    <row r="86" spans="1:11" ht="30">
      <c r="A86" s="7" t="s">
        <v>86</v>
      </c>
      <c r="B86" s="8" t="s">
        <v>95</v>
      </c>
      <c r="C86" s="59">
        <v>0.3</v>
      </c>
      <c r="D86" s="67"/>
      <c r="E86" s="73">
        <f t="shared" si="15"/>
        <v>0.3</v>
      </c>
      <c r="F86" s="68">
        <v>0.6</v>
      </c>
      <c r="G86" s="91">
        <f t="shared" si="16"/>
        <v>0.8999999999999999</v>
      </c>
      <c r="H86" s="35"/>
      <c r="I86" s="91">
        <f t="shared" si="17"/>
        <v>0.8999999999999999</v>
      </c>
      <c r="J86" s="35">
        <v>0.1</v>
      </c>
      <c r="K86" s="113">
        <f t="shared" si="18"/>
        <v>0.9999999999999999</v>
      </c>
    </row>
    <row r="87" spans="1:11" ht="30">
      <c r="A87" s="7" t="s">
        <v>14</v>
      </c>
      <c r="B87" s="8" t="s">
        <v>95</v>
      </c>
      <c r="C87" s="54">
        <v>16027.3</v>
      </c>
      <c r="D87" s="67"/>
      <c r="E87" s="73">
        <f t="shared" si="15"/>
        <v>16027.3</v>
      </c>
      <c r="F87" s="68"/>
      <c r="G87" s="91">
        <f t="shared" si="16"/>
        <v>16027.3</v>
      </c>
      <c r="H87" s="35"/>
      <c r="I87" s="91">
        <f t="shared" si="17"/>
        <v>16027.3</v>
      </c>
      <c r="J87" s="35">
        <v>-1928</v>
      </c>
      <c r="K87" s="113">
        <f t="shared" si="18"/>
        <v>14099.3</v>
      </c>
    </row>
    <row r="88" spans="1:11" ht="27" customHeight="1">
      <c r="A88" s="7" t="s">
        <v>88</v>
      </c>
      <c r="B88" s="8" t="s">
        <v>95</v>
      </c>
      <c r="C88" s="54">
        <v>397.9</v>
      </c>
      <c r="D88" s="67"/>
      <c r="E88" s="73">
        <f t="shared" si="15"/>
        <v>397.9</v>
      </c>
      <c r="F88" s="68"/>
      <c r="G88" s="91">
        <f t="shared" si="16"/>
        <v>397.9</v>
      </c>
      <c r="H88" s="35"/>
      <c r="I88" s="91">
        <f t="shared" si="17"/>
        <v>397.9</v>
      </c>
      <c r="J88" s="35">
        <v>179.6</v>
      </c>
      <c r="K88" s="113">
        <f t="shared" si="18"/>
        <v>577.5</v>
      </c>
    </row>
    <row r="89" spans="1:11" ht="60">
      <c r="A89" s="12" t="s">
        <v>96</v>
      </c>
      <c r="B89" s="8" t="s">
        <v>95</v>
      </c>
      <c r="C89" s="54">
        <v>402</v>
      </c>
      <c r="D89" s="67"/>
      <c r="E89" s="73">
        <f t="shared" si="15"/>
        <v>402</v>
      </c>
      <c r="F89" s="68">
        <v>4.4</v>
      </c>
      <c r="G89" s="91">
        <f t="shared" si="16"/>
        <v>406.4</v>
      </c>
      <c r="H89" s="35"/>
      <c r="I89" s="91">
        <f t="shared" si="17"/>
        <v>406.4</v>
      </c>
      <c r="J89" s="35"/>
      <c r="K89" s="113">
        <f t="shared" si="18"/>
        <v>406.4</v>
      </c>
    </row>
    <row r="90" spans="1:11" ht="75">
      <c r="A90" s="7" t="s">
        <v>75</v>
      </c>
      <c r="B90" s="8" t="s">
        <v>95</v>
      </c>
      <c r="C90" s="54">
        <v>502.4</v>
      </c>
      <c r="D90" s="67"/>
      <c r="E90" s="73">
        <f t="shared" si="15"/>
        <v>502.4</v>
      </c>
      <c r="F90" s="68"/>
      <c r="G90" s="91">
        <f t="shared" si="16"/>
        <v>502.4</v>
      </c>
      <c r="H90" s="35"/>
      <c r="I90" s="91">
        <f t="shared" si="17"/>
        <v>502.4</v>
      </c>
      <c r="J90" s="35"/>
      <c r="K90" s="113">
        <f t="shared" si="18"/>
        <v>502.4</v>
      </c>
    </row>
    <row r="91" spans="1:11" ht="45">
      <c r="A91" s="38" t="s">
        <v>91</v>
      </c>
      <c r="B91" s="8" t="s">
        <v>95</v>
      </c>
      <c r="C91" s="54">
        <v>3722.4</v>
      </c>
      <c r="D91" s="67"/>
      <c r="E91" s="73">
        <f t="shared" si="15"/>
        <v>3722.4</v>
      </c>
      <c r="F91" s="68"/>
      <c r="G91" s="91">
        <f t="shared" si="16"/>
        <v>3722.4</v>
      </c>
      <c r="H91" s="35"/>
      <c r="I91" s="91">
        <f t="shared" si="17"/>
        <v>3722.4</v>
      </c>
      <c r="J91" s="35"/>
      <c r="K91" s="113">
        <f t="shared" si="18"/>
        <v>3722.4</v>
      </c>
    </row>
    <row r="92" spans="1:11" ht="45">
      <c r="A92" s="80" t="s">
        <v>149</v>
      </c>
      <c r="B92" s="102" t="s">
        <v>95</v>
      </c>
      <c r="C92" s="54"/>
      <c r="D92" s="67"/>
      <c r="E92" s="73"/>
      <c r="F92" s="68"/>
      <c r="G92" s="91"/>
      <c r="H92" s="110">
        <v>180</v>
      </c>
      <c r="I92" s="91">
        <f t="shared" si="17"/>
        <v>180</v>
      </c>
      <c r="J92" s="112">
        <v>-106.8</v>
      </c>
      <c r="K92" s="113">
        <f t="shared" si="18"/>
        <v>73.2</v>
      </c>
    </row>
    <row r="93" spans="1:11" ht="45">
      <c r="A93" s="38" t="s">
        <v>93</v>
      </c>
      <c r="B93" s="8" t="s">
        <v>99</v>
      </c>
      <c r="C93" s="54">
        <v>12990</v>
      </c>
      <c r="D93" s="67"/>
      <c r="E93" s="73">
        <f t="shared" si="15"/>
        <v>12990</v>
      </c>
      <c r="F93" s="68"/>
      <c r="G93" s="91">
        <f t="shared" si="16"/>
        <v>12990</v>
      </c>
      <c r="H93" s="110">
        <v>1830</v>
      </c>
      <c r="I93" s="91">
        <f t="shared" si="17"/>
        <v>14820</v>
      </c>
      <c r="J93" s="112">
        <v>-58.4</v>
      </c>
      <c r="K93" s="113">
        <f t="shared" si="18"/>
        <v>14761.6</v>
      </c>
    </row>
    <row r="94" spans="1:11" ht="60">
      <c r="A94" s="38" t="s">
        <v>108</v>
      </c>
      <c r="B94" s="13" t="s">
        <v>109</v>
      </c>
      <c r="C94" s="54">
        <v>13.5</v>
      </c>
      <c r="D94" s="67"/>
      <c r="E94" s="73">
        <f t="shared" si="15"/>
        <v>13.5</v>
      </c>
      <c r="F94" s="68"/>
      <c r="G94" s="91">
        <f t="shared" si="16"/>
        <v>13.5</v>
      </c>
      <c r="H94" s="35"/>
      <c r="I94" s="91">
        <f t="shared" si="17"/>
        <v>13.5</v>
      </c>
      <c r="J94" s="112"/>
      <c r="K94" s="113">
        <f t="shared" si="18"/>
        <v>13.5</v>
      </c>
    </row>
    <row r="95" spans="1:11" ht="14.25">
      <c r="A95" s="22" t="s">
        <v>120</v>
      </c>
      <c r="B95" s="23"/>
      <c r="C95" s="53">
        <f>C96+C98</f>
        <v>20885.600000000002</v>
      </c>
      <c r="D95" s="24">
        <f>D96+D98+D97</f>
        <v>29554.6</v>
      </c>
      <c r="E95" s="24">
        <f>E96+E98+E97</f>
        <v>50440.2</v>
      </c>
      <c r="F95" s="24">
        <f>F96+F98+F97</f>
        <v>0</v>
      </c>
      <c r="G95" s="92">
        <f>G96+G98+G97</f>
        <v>50440.2</v>
      </c>
      <c r="H95" s="66">
        <f>H96+H98+H97+H99</f>
        <v>8774.1</v>
      </c>
      <c r="I95" s="24">
        <f>I96+I98+I97+I99</f>
        <v>59214.299999999996</v>
      </c>
      <c r="J95" s="66">
        <f>J96+J98+J97+J99</f>
        <v>8763.6</v>
      </c>
      <c r="K95" s="66">
        <f>K96+K98+K97+K99+K100</f>
        <v>69387.5</v>
      </c>
    </row>
    <row r="96" spans="1:13" ht="60">
      <c r="A96" s="25" t="s">
        <v>117</v>
      </c>
      <c r="B96" s="26" t="s">
        <v>118</v>
      </c>
      <c r="C96" s="54">
        <v>16823.4</v>
      </c>
      <c r="D96" s="67"/>
      <c r="E96" s="73">
        <f>C96+D96</f>
        <v>16823.4</v>
      </c>
      <c r="F96" s="68"/>
      <c r="G96" s="93">
        <f>E96+F96</f>
        <v>16823.4</v>
      </c>
      <c r="H96" s="35"/>
      <c r="I96" s="93">
        <f>G96+H96</f>
        <v>16823.4</v>
      </c>
      <c r="J96" s="35">
        <v>9288.5</v>
      </c>
      <c r="K96" s="118">
        <v>26111.9</v>
      </c>
      <c r="M96" s="119">
        <f>I96+J96</f>
        <v>26111.9</v>
      </c>
    </row>
    <row r="97" spans="1:11" ht="60">
      <c r="A97" s="25" t="s">
        <v>117</v>
      </c>
      <c r="B97" s="26" t="s">
        <v>118</v>
      </c>
      <c r="C97" s="54"/>
      <c r="D97" s="67">
        <v>3000</v>
      </c>
      <c r="E97" s="69">
        <f>C97+D97</f>
        <v>3000</v>
      </c>
      <c r="F97" s="68"/>
      <c r="G97" s="93">
        <f>E97+F97</f>
        <v>3000</v>
      </c>
      <c r="H97" s="35"/>
      <c r="I97" s="93">
        <f>G97+H97</f>
        <v>3000</v>
      </c>
      <c r="J97" s="35">
        <v>-524.9</v>
      </c>
      <c r="K97" s="118">
        <f>I97+J97</f>
        <v>2475.1</v>
      </c>
    </row>
    <row r="98" spans="1:11" ht="45">
      <c r="A98" s="25" t="s">
        <v>128</v>
      </c>
      <c r="B98" s="26" t="s">
        <v>119</v>
      </c>
      <c r="C98" s="54">
        <v>4062.2</v>
      </c>
      <c r="D98" s="67">
        <v>26554.6</v>
      </c>
      <c r="E98" s="69">
        <f>C98+D98</f>
        <v>30616.8</v>
      </c>
      <c r="F98" s="68"/>
      <c r="G98" s="93">
        <f>E98+F98</f>
        <v>30616.8</v>
      </c>
      <c r="H98" s="35"/>
      <c r="I98" s="93">
        <f>G98+H98</f>
        <v>30616.8</v>
      </c>
      <c r="J98" s="35"/>
      <c r="K98" s="118">
        <f>I98+J98</f>
        <v>30616.8</v>
      </c>
    </row>
    <row r="99" spans="1:11" ht="45">
      <c r="A99" s="120" t="s">
        <v>148</v>
      </c>
      <c r="B99" s="26" t="s">
        <v>130</v>
      </c>
      <c r="C99" s="54"/>
      <c r="D99" s="67"/>
      <c r="E99" s="69"/>
      <c r="F99" s="68"/>
      <c r="G99" s="93"/>
      <c r="H99" s="110">
        <v>8774.1</v>
      </c>
      <c r="I99" s="93">
        <f>G99+H99</f>
        <v>8774.1</v>
      </c>
      <c r="J99" s="110"/>
      <c r="K99" s="118">
        <f>I99+J99</f>
        <v>8774.1</v>
      </c>
    </row>
    <row r="100" spans="1:11" ht="45">
      <c r="A100" s="121" t="s">
        <v>165</v>
      </c>
      <c r="B100" s="26" t="s">
        <v>130</v>
      </c>
      <c r="C100" s="54"/>
      <c r="D100" s="67"/>
      <c r="E100" s="69"/>
      <c r="F100" s="68"/>
      <c r="G100" s="93"/>
      <c r="H100" s="110"/>
      <c r="I100" s="93"/>
      <c r="J100" s="110"/>
      <c r="K100" s="118">
        <v>1409.6</v>
      </c>
    </row>
    <row r="101" spans="1:11" s="42" customFormat="1" ht="14.25">
      <c r="A101" s="22" t="s">
        <v>129</v>
      </c>
      <c r="B101" s="22"/>
      <c r="C101" s="27"/>
      <c r="D101" s="49">
        <f>D102</f>
        <v>4062.2</v>
      </c>
      <c r="E101" s="61">
        <f>E102</f>
        <v>4062.2</v>
      </c>
      <c r="F101" s="61">
        <f>F102</f>
        <v>0</v>
      </c>
      <c r="G101" s="94">
        <f>G102</f>
        <v>4062.2</v>
      </c>
      <c r="H101" s="108">
        <f>H102+H103</f>
        <v>45.8</v>
      </c>
      <c r="I101" s="61">
        <f>I102+I103</f>
        <v>4108</v>
      </c>
      <c r="J101" s="108">
        <f>J102+J103</f>
        <v>25.3</v>
      </c>
      <c r="K101" s="108">
        <f>K102+K103</f>
        <v>4133.3</v>
      </c>
    </row>
    <row r="102" spans="1:11" ht="45" customHeight="1">
      <c r="A102" s="12" t="s">
        <v>131</v>
      </c>
      <c r="B102" s="26" t="s">
        <v>130</v>
      </c>
      <c r="C102" s="54"/>
      <c r="D102" s="74">
        <v>4062.2</v>
      </c>
      <c r="E102" s="73">
        <f>C102+D102</f>
        <v>4062.2</v>
      </c>
      <c r="F102" s="75"/>
      <c r="G102" s="95">
        <f>E102+F102</f>
        <v>4062.2</v>
      </c>
      <c r="H102" s="37"/>
      <c r="I102" s="95">
        <f>G102+H102</f>
        <v>4062.2</v>
      </c>
      <c r="J102" s="37">
        <v>25.3</v>
      </c>
      <c r="K102" s="118">
        <f>I102+J102</f>
        <v>4087.5</v>
      </c>
    </row>
    <row r="103" spans="1:11" ht="28.5" customHeight="1">
      <c r="A103" s="12" t="s">
        <v>150</v>
      </c>
      <c r="B103" s="26" t="s">
        <v>130</v>
      </c>
      <c r="C103" s="54"/>
      <c r="D103" s="74"/>
      <c r="E103" s="73"/>
      <c r="F103" s="75"/>
      <c r="G103" s="95"/>
      <c r="H103" s="109">
        <v>45.8</v>
      </c>
      <c r="I103" s="95">
        <f>G103+H103</f>
        <v>45.8</v>
      </c>
      <c r="J103" s="109"/>
      <c r="K103" s="118">
        <f>I103+J103</f>
        <v>45.8</v>
      </c>
    </row>
    <row r="104" spans="1:11" ht="15.75">
      <c r="A104" s="28" t="s">
        <v>13</v>
      </c>
      <c r="B104" s="29"/>
      <c r="C104" s="53" t="e">
        <f aca="true" t="shared" si="19" ref="C104:K104">C10+C55</f>
        <v>#REF!</v>
      </c>
      <c r="D104" s="24">
        <f t="shared" si="19"/>
        <v>49285.399999999994</v>
      </c>
      <c r="E104" s="24" t="e">
        <f t="shared" si="19"/>
        <v>#REF!</v>
      </c>
      <c r="F104" s="24">
        <f t="shared" si="19"/>
        <v>104834.4</v>
      </c>
      <c r="G104" s="96" t="e">
        <f t="shared" si="19"/>
        <v>#REF!</v>
      </c>
      <c r="H104" s="66">
        <f t="shared" si="19"/>
        <v>29887.4</v>
      </c>
      <c r="I104" s="96">
        <f t="shared" si="19"/>
        <v>1090091.6000000003</v>
      </c>
      <c r="J104" s="66">
        <f t="shared" si="19"/>
        <v>58967.8</v>
      </c>
      <c r="K104" s="66">
        <f t="shared" si="19"/>
        <v>1150469</v>
      </c>
    </row>
  </sheetData>
  <sheetProtection/>
  <mergeCells count="1">
    <mergeCell ref="A7:B7"/>
  </mergeCells>
  <printOptions/>
  <pageMargins left="0" right="0" top="0" bottom="0" header="0.31496062992125984" footer="0.31496062992125984"/>
  <pageSetup horizontalDpi="600" verticalDpi="600" orientation="portrait" paperSize="9" scale="73" r:id="rId1"/>
  <rowBreaks count="2" manualBreakCount="2">
    <brk id="45" max="10" man="1"/>
    <brk id="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2022-01-26T03:27:59Z</cp:lastPrinted>
  <dcterms:created xsi:type="dcterms:W3CDTF">2006-04-05T00:21:38Z</dcterms:created>
  <dcterms:modified xsi:type="dcterms:W3CDTF">2022-01-26T03:28:51Z</dcterms:modified>
  <cp:category/>
  <cp:version/>
  <cp:contentType/>
  <cp:contentStatus/>
</cp:coreProperties>
</file>