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Sheet1!$A$10:$M$480</definedName>
    <definedName name="_xlnm.Print_Area" localSheetId="0">Sheet1!$A$1:$O$480</definedName>
  </definedNames>
  <calcPr calcId="144525"/>
</workbook>
</file>

<file path=xl/calcChain.xml><?xml version="1.0" encoding="utf-8"?>
<calcChain xmlns="http://schemas.openxmlformats.org/spreadsheetml/2006/main">
  <c r="O425" i="1" l="1"/>
  <c r="O13" i="1"/>
  <c r="Q69" i="1"/>
  <c r="O421" i="1"/>
  <c r="O423" i="1"/>
  <c r="O210" i="1"/>
  <c r="O214" i="1"/>
  <c r="O376" i="1"/>
  <c r="O375" i="1" s="1"/>
  <c r="O80" i="1"/>
  <c r="O77" i="1"/>
  <c r="O71" i="1"/>
  <c r="O130" i="1"/>
  <c r="O118" i="1"/>
  <c r="I126" i="1"/>
  <c r="K126" i="1" s="1"/>
  <c r="M126" i="1" s="1"/>
  <c r="I125" i="1"/>
  <c r="K125" i="1" s="1"/>
  <c r="M125" i="1" s="1"/>
  <c r="O124" i="1"/>
  <c r="G124" i="1"/>
  <c r="I124" i="1" s="1"/>
  <c r="K124" i="1" s="1"/>
  <c r="M124" i="1" s="1"/>
  <c r="I122" i="1"/>
  <c r="K122" i="1" s="1"/>
  <c r="M122" i="1" s="1"/>
  <c r="I121" i="1"/>
  <c r="K121" i="1" s="1"/>
  <c r="M121" i="1" s="1"/>
  <c r="I119" i="1"/>
  <c r="K119" i="1" s="1"/>
  <c r="M119" i="1" s="1"/>
  <c r="G118" i="1"/>
  <c r="I118" i="1" s="1"/>
  <c r="K118" i="1" s="1"/>
  <c r="N117" i="1"/>
  <c r="L117" i="1"/>
  <c r="J117" i="1"/>
  <c r="H117" i="1"/>
  <c r="O110" i="1"/>
  <c r="O103" i="1"/>
  <c r="O358" i="1"/>
  <c r="O357" i="1" s="1"/>
  <c r="R359" i="1" s="1"/>
  <c r="O366" i="1"/>
  <c r="O365" i="1" s="1"/>
  <c r="I369" i="1"/>
  <c r="K369" i="1" s="1"/>
  <c r="M369" i="1" s="1"/>
  <c r="I368" i="1"/>
  <c r="K368" i="1" s="1"/>
  <c r="M368" i="1" s="1"/>
  <c r="I367" i="1"/>
  <c r="K367" i="1" s="1"/>
  <c r="M367" i="1" s="1"/>
  <c r="G366" i="1"/>
  <c r="I366" i="1" s="1"/>
  <c r="K366" i="1" s="1"/>
  <c r="M366" i="1" s="1"/>
  <c r="N365" i="1"/>
  <c r="M365" i="1"/>
  <c r="L365" i="1"/>
  <c r="K365" i="1"/>
  <c r="J365" i="1"/>
  <c r="I365" i="1"/>
  <c r="H365" i="1"/>
  <c r="G365" i="1"/>
  <c r="O335" i="1"/>
  <c r="O333" i="1"/>
  <c r="O321" i="1"/>
  <c r="O323" i="1"/>
  <c r="O319" i="1"/>
  <c r="O309" i="1"/>
  <c r="O308" i="1" s="1"/>
  <c r="O302" i="1"/>
  <c r="O301" i="1" s="1"/>
  <c r="O290" i="1"/>
  <c r="R282" i="1" s="1"/>
  <c r="O291" i="1"/>
  <c r="O283" i="1"/>
  <c r="O282" i="1" s="1"/>
  <c r="O250" i="1"/>
  <c r="K249" i="1"/>
  <c r="M249" i="1" s="1"/>
  <c r="M248" i="1" s="1"/>
  <c r="O248" i="1"/>
  <c r="N248" i="1"/>
  <c r="L248" i="1"/>
  <c r="J248" i="1"/>
  <c r="O244" i="1"/>
  <c r="O260" i="1"/>
  <c r="O240" i="1"/>
  <c r="O266" i="1"/>
  <c r="O264" i="1"/>
  <c r="O236" i="1"/>
  <c r="O234" i="1"/>
  <c r="K233" i="1"/>
  <c r="K232" i="1" s="1"/>
  <c r="O232" i="1"/>
  <c r="N232" i="1"/>
  <c r="L232" i="1"/>
  <c r="J232" i="1"/>
  <c r="I232" i="1"/>
  <c r="H232" i="1"/>
  <c r="G232" i="1"/>
  <c r="O228" i="1"/>
  <c r="O452" i="1"/>
  <c r="O449" i="1"/>
  <c r="O157" i="1"/>
  <c r="O148" i="1"/>
  <c r="O147" i="1" s="1"/>
  <c r="O427" i="1"/>
  <c r="O197" i="1"/>
  <c r="O195" i="1"/>
  <c r="O187" i="1"/>
  <c r="O172" i="1"/>
  <c r="O94" i="1"/>
  <c r="O93" i="1" s="1"/>
  <c r="O86" i="1"/>
  <c r="O85" i="1" s="1"/>
  <c r="I90" i="1"/>
  <c r="K90" i="1" s="1"/>
  <c r="M90" i="1" s="1"/>
  <c r="O42" i="1"/>
  <c r="O52" i="1"/>
  <c r="O51" i="1" s="1"/>
  <c r="O33" i="1"/>
  <c r="I20" i="1"/>
  <c r="K20" i="1" s="1"/>
  <c r="I19" i="1"/>
  <c r="K19" i="1" s="1"/>
  <c r="I18" i="1"/>
  <c r="K18" i="1" s="1"/>
  <c r="I17" i="1"/>
  <c r="K17" i="1" s="1"/>
  <c r="N388" i="1"/>
  <c r="N387" i="1" s="1"/>
  <c r="N353" i="1"/>
  <c r="N352" i="1" s="1"/>
  <c r="O354" i="1"/>
  <c r="O353" i="1" s="1"/>
  <c r="O352" i="1" s="1"/>
  <c r="K352" i="1"/>
  <c r="L352" i="1"/>
  <c r="J352" i="1"/>
  <c r="G355" i="1"/>
  <c r="H355" i="1"/>
  <c r="I355" i="1"/>
  <c r="J355" i="1"/>
  <c r="K355" i="1"/>
  <c r="L355" i="1"/>
  <c r="N355" i="1"/>
  <c r="N199" i="1"/>
  <c r="N61" i="1"/>
  <c r="N60" i="1" s="1"/>
  <c r="O24" i="1"/>
  <c r="N13" i="1"/>
  <c r="O479" i="1"/>
  <c r="N473" i="1"/>
  <c r="N471" i="1"/>
  <c r="N469" i="1"/>
  <c r="N466" i="1"/>
  <c r="O464" i="1"/>
  <c r="N464" i="1"/>
  <c r="N462" i="1"/>
  <c r="N460" i="1"/>
  <c r="N458" i="1"/>
  <c r="N456" i="1"/>
  <c r="O446" i="1"/>
  <c r="N446" i="1"/>
  <c r="N442" i="1"/>
  <c r="N441" i="1" s="1"/>
  <c r="N438" i="1"/>
  <c r="N436" i="1"/>
  <c r="N432" i="1"/>
  <c r="N429" i="1"/>
  <c r="N427" i="1"/>
  <c r="N419" i="1"/>
  <c r="N418" i="1" s="1"/>
  <c r="N414" i="1"/>
  <c r="N411" i="1"/>
  <c r="N409" i="1"/>
  <c r="N408" i="1" s="1"/>
  <c r="N405" i="1"/>
  <c r="N402" i="1"/>
  <c r="N399" i="1"/>
  <c r="N397" i="1"/>
  <c r="N396" i="1" s="1"/>
  <c r="N393" i="1"/>
  <c r="N390" i="1"/>
  <c r="N384" i="1"/>
  <c r="N375" i="1"/>
  <c r="N357" i="1"/>
  <c r="N349" i="1"/>
  <c r="N346" i="1"/>
  <c r="N340" i="1"/>
  <c r="N337" i="1"/>
  <c r="N331" i="1"/>
  <c r="N328" i="1"/>
  <c r="N325" i="1"/>
  <c r="N317" i="1"/>
  <c r="N314" i="1"/>
  <c r="N308" i="1"/>
  <c r="N301" i="1"/>
  <c r="N290" i="1"/>
  <c r="N282" i="1"/>
  <c r="N280" i="1"/>
  <c r="N278" i="1"/>
  <c r="N276" i="1"/>
  <c r="N274" i="1"/>
  <c r="N272" i="1"/>
  <c r="N270" i="1"/>
  <c r="N268" i="1"/>
  <c r="N266" i="1"/>
  <c r="N264" i="1"/>
  <c r="N262" i="1"/>
  <c r="N258" i="1"/>
  <c r="N255" i="1"/>
  <c r="N252" i="1"/>
  <c r="N246" i="1"/>
  <c r="N244" i="1"/>
  <c r="N242" i="1"/>
  <c r="N238" i="1"/>
  <c r="N236" i="1"/>
  <c r="N230" i="1"/>
  <c r="N228" i="1"/>
  <c r="N226" i="1"/>
  <c r="N224" i="1"/>
  <c r="N220" i="1"/>
  <c r="N209" i="1"/>
  <c r="N197" i="1"/>
  <c r="N193" i="1"/>
  <c r="N192" i="1" s="1"/>
  <c r="N187" i="1"/>
  <c r="N184" i="1"/>
  <c r="N182" i="1"/>
  <c r="N181" i="1" s="1"/>
  <c r="N180" i="1" s="1"/>
  <c r="N177" i="1"/>
  <c r="N174" i="1"/>
  <c r="N172" i="1"/>
  <c r="N168" i="1"/>
  <c r="N166" i="1"/>
  <c r="N162" i="1"/>
  <c r="N159" i="1"/>
  <c r="N157" i="1"/>
  <c r="N155" i="1"/>
  <c r="N147" i="1"/>
  <c r="N144" i="1"/>
  <c r="N142" i="1"/>
  <c r="N138" i="1"/>
  <c r="N136" i="1"/>
  <c r="N134" i="1"/>
  <c r="N132" i="1"/>
  <c r="N102" i="1"/>
  <c r="N98" i="1"/>
  <c r="N93" i="1"/>
  <c r="N85" i="1"/>
  <c r="N82" i="1"/>
  <c r="N70" i="1"/>
  <c r="N57" i="1"/>
  <c r="N52" i="1"/>
  <c r="N49" i="1"/>
  <c r="N44" i="1"/>
  <c r="N33" i="1"/>
  <c r="M479" i="1"/>
  <c r="L214" i="1"/>
  <c r="L52" i="1"/>
  <c r="L464" i="1"/>
  <c r="M465" i="1"/>
  <c r="M464" i="1" s="1"/>
  <c r="Q453" i="1" l="1"/>
  <c r="O209" i="1"/>
  <c r="O102" i="1"/>
  <c r="O70" i="1"/>
  <c r="O117" i="1"/>
  <c r="G117" i="1"/>
  <c r="M118" i="1"/>
  <c r="M117" i="1" s="1"/>
  <c r="K117" i="1"/>
  <c r="I117" i="1"/>
  <c r="K248" i="1"/>
  <c r="M233" i="1"/>
  <c r="M232" i="1" s="1"/>
  <c r="N146" i="1"/>
  <c r="N313" i="1"/>
  <c r="N59" i="1"/>
  <c r="N417" i="1"/>
  <c r="M352" i="1"/>
  <c r="N101" i="1"/>
  <c r="N51" i="1"/>
  <c r="N32" i="1"/>
  <c r="N222" i="1"/>
  <c r="N383" i="1"/>
  <c r="N22" i="1"/>
  <c r="N165" i="1"/>
  <c r="N164" i="1" s="1"/>
  <c r="N189" i="1"/>
  <c r="N195" i="1"/>
  <c r="N191" i="1" s="1"/>
  <c r="N435" i="1"/>
  <c r="N455" i="1"/>
  <c r="M433" i="1"/>
  <c r="L432" i="1"/>
  <c r="K432" i="1"/>
  <c r="J432" i="1"/>
  <c r="I432" i="1"/>
  <c r="H432" i="1"/>
  <c r="G432" i="1"/>
  <c r="M318" i="1"/>
  <c r="L317" i="1"/>
  <c r="K317" i="1"/>
  <c r="J317" i="1"/>
  <c r="I317" i="1"/>
  <c r="H317" i="1"/>
  <c r="G317" i="1"/>
  <c r="M356" i="1"/>
  <c r="M221" i="1"/>
  <c r="L220" i="1"/>
  <c r="K220" i="1"/>
  <c r="J220" i="1"/>
  <c r="I220" i="1"/>
  <c r="H220" i="1"/>
  <c r="G220" i="1"/>
  <c r="M133" i="1"/>
  <c r="L132" i="1"/>
  <c r="K132" i="1"/>
  <c r="J132" i="1"/>
  <c r="I132" i="1"/>
  <c r="H132" i="1"/>
  <c r="G132" i="1"/>
  <c r="M259" i="1"/>
  <c r="L258" i="1"/>
  <c r="K258" i="1"/>
  <c r="J258" i="1"/>
  <c r="I258" i="1"/>
  <c r="H258" i="1"/>
  <c r="G258" i="1"/>
  <c r="M243" i="1"/>
  <c r="L242" i="1"/>
  <c r="K242" i="1"/>
  <c r="J242" i="1"/>
  <c r="I242" i="1"/>
  <c r="H242" i="1"/>
  <c r="G242" i="1"/>
  <c r="M231" i="1"/>
  <c r="K230" i="1"/>
  <c r="L230" i="1"/>
  <c r="J230" i="1"/>
  <c r="I230" i="1"/>
  <c r="H230" i="1"/>
  <c r="G230" i="1"/>
  <c r="L178" i="1"/>
  <c r="L177" i="1" s="1"/>
  <c r="M463" i="1"/>
  <c r="L462" i="1"/>
  <c r="K462" i="1"/>
  <c r="J462" i="1"/>
  <c r="I462" i="1"/>
  <c r="H462" i="1"/>
  <c r="G462" i="1"/>
  <c r="M461" i="1"/>
  <c r="K460" i="1"/>
  <c r="L460" i="1"/>
  <c r="J460" i="1"/>
  <c r="I460" i="1"/>
  <c r="H460" i="1"/>
  <c r="G460" i="1"/>
  <c r="L397" i="1"/>
  <c r="L396" i="1" s="1"/>
  <c r="L182" i="1"/>
  <c r="L181" i="1" s="1"/>
  <c r="L180" i="1" s="1"/>
  <c r="H180" i="1"/>
  <c r="J180" i="1"/>
  <c r="H162" i="1"/>
  <c r="J162" i="1"/>
  <c r="L162" i="1"/>
  <c r="M163" i="1"/>
  <c r="O163" i="1" s="1"/>
  <c r="O162" i="1" s="1"/>
  <c r="L44" i="1"/>
  <c r="L33" i="1"/>
  <c r="M27" i="1"/>
  <c r="O27" i="1" s="1"/>
  <c r="O22" i="1" s="1"/>
  <c r="M15" i="1"/>
  <c r="L473" i="1"/>
  <c r="L471" i="1"/>
  <c r="L469" i="1"/>
  <c r="L466" i="1"/>
  <c r="L458" i="1"/>
  <c r="L456" i="1"/>
  <c r="L455" i="1" s="1"/>
  <c r="L446" i="1"/>
  <c r="L442" i="1"/>
  <c r="L441" i="1" s="1"/>
  <c r="L438" i="1"/>
  <c r="L436" i="1"/>
  <c r="L435" i="1" s="1"/>
  <c r="L429" i="1"/>
  <c r="L427" i="1"/>
  <c r="L419" i="1"/>
  <c r="L418" i="1" s="1"/>
  <c r="L414" i="1"/>
  <c r="L411" i="1"/>
  <c r="L409" i="1"/>
  <c r="L408" i="1" s="1"/>
  <c r="L405" i="1"/>
  <c r="L402" i="1"/>
  <c r="L399" i="1"/>
  <c r="L393" i="1"/>
  <c r="L390" i="1"/>
  <c r="L387" i="1"/>
  <c r="L384" i="1"/>
  <c r="L375" i="1"/>
  <c r="L357" i="1"/>
  <c r="L349" i="1"/>
  <c r="L346" i="1"/>
  <c r="L337" i="1"/>
  <c r="L331" i="1"/>
  <c r="L328" i="1"/>
  <c r="L325" i="1"/>
  <c r="L314" i="1"/>
  <c r="L308" i="1"/>
  <c r="L301" i="1"/>
  <c r="L290" i="1"/>
  <c r="L282" i="1"/>
  <c r="L280" i="1"/>
  <c r="L278" i="1"/>
  <c r="L276" i="1"/>
  <c r="L274" i="1"/>
  <c r="L272" i="1"/>
  <c r="L270" i="1"/>
  <c r="L268" i="1"/>
  <c r="L266" i="1"/>
  <c r="L264" i="1"/>
  <c r="L262" i="1"/>
  <c r="L255" i="1"/>
  <c r="L252" i="1"/>
  <c r="L246" i="1"/>
  <c r="L238" i="1"/>
  <c r="L228" i="1"/>
  <c r="L226" i="1"/>
  <c r="L224" i="1"/>
  <c r="L209" i="1"/>
  <c r="L199" i="1"/>
  <c r="L197" i="1"/>
  <c r="L195" i="1"/>
  <c r="L193" i="1"/>
  <c r="L192" i="1" s="1"/>
  <c r="L189" i="1"/>
  <c r="L187" i="1"/>
  <c r="L184" i="1"/>
  <c r="L174" i="1"/>
  <c r="L172" i="1"/>
  <c r="L168" i="1"/>
  <c r="L166" i="1"/>
  <c r="L165" i="1" s="1"/>
  <c r="L159" i="1"/>
  <c r="L157" i="1"/>
  <c r="L155" i="1"/>
  <c r="L147" i="1"/>
  <c r="L144" i="1"/>
  <c r="L142" i="1"/>
  <c r="L138" i="1"/>
  <c r="L136" i="1"/>
  <c r="L134" i="1"/>
  <c r="L102" i="1"/>
  <c r="L98" i="1"/>
  <c r="L93" i="1"/>
  <c r="L85" i="1"/>
  <c r="L82" i="1"/>
  <c r="L70" i="1"/>
  <c r="L60" i="1"/>
  <c r="L57" i="1"/>
  <c r="L51" i="1"/>
  <c r="L49" i="1"/>
  <c r="J245" i="1"/>
  <c r="J237" i="1"/>
  <c r="J225" i="1"/>
  <c r="J178" i="1"/>
  <c r="J442" i="1"/>
  <c r="K351" i="1"/>
  <c r="K350" i="1" s="1"/>
  <c r="K349" i="1" s="1"/>
  <c r="J350" i="1"/>
  <c r="J349" i="1" s="1"/>
  <c r="J82" i="1"/>
  <c r="K416" i="1"/>
  <c r="M416" i="1" s="1"/>
  <c r="O416" i="1" s="1"/>
  <c r="K415" i="1"/>
  <c r="M415" i="1" s="1"/>
  <c r="O415" i="1" s="1"/>
  <c r="J414" i="1"/>
  <c r="K414" i="1" s="1"/>
  <c r="K474" i="1"/>
  <c r="K473" i="1" s="1"/>
  <c r="J473" i="1"/>
  <c r="K479" i="1"/>
  <c r="K84" i="1"/>
  <c r="M84" i="1" s="1"/>
  <c r="K83" i="1"/>
  <c r="M83" i="1" s="1"/>
  <c r="K459" i="1"/>
  <c r="K458" i="1" s="1"/>
  <c r="J458" i="1"/>
  <c r="I458" i="1"/>
  <c r="H458" i="1"/>
  <c r="G458" i="1"/>
  <c r="K332" i="1"/>
  <c r="K331" i="1" s="1"/>
  <c r="J331" i="1"/>
  <c r="I331" i="1"/>
  <c r="H331" i="1"/>
  <c r="G331" i="1"/>
  <c r="K247" i="1"/>
  <c r="K246" i="1" s="1"/>
  <c r="J246" i="1"/>
  <c r="K239" i="1"/>
  <c r="K238" i="1" s="1"/>
  <c r="J238" i="1"/>
  <c r="K227" i="1"/>
  <c r="K226" i="1" s="1"/>
  <c r="I226" i="1"/>
  <c r="H226" i="1"/>
  <c r="G226" i="1"/>
  <c r="O82" i="1" l="1"/>
  <c r="M460" i="1"/>
  <c r="O461" i="1"/>
  <c r="O460" i="1" s="1"/>
  <c r="M132" i="1"/>
  <c r="O133" i="1"/>
  <c r="O132" i="1" s="1"/>
  <c r="O356" i="1"/>
  <c r="O355" i="1" s="1"/>
  <c r="M355" i="1"/>
  <c r="L383" i="1"/>
  <c r="M462" i="1"/>
  <c r="O463" i="1"/>
  <c r="O462" i="1" s="1"/>
  <c r="M230" i="1"/>
  <c r="O231" i="1"/>
  <c r="O230" i="1" s="1"/>
  <c r="M220" i="1"/>
  <c r="O221" i="1"/>
  <c r="O220" i="1" s="1"/>
  <c r="M317" i="1"/>
  <c r="O318" i="1"/>
  <c r="O317" i="1" s="1"/>
  <c r="M242" i="1"/>
  <c r="O243" i="1"/>
  <c r="M432" i="1"/>
  <c r="O433" i="1"/>
  <c r="O432" i="1" s="1"/>
  <c r="M258" i="1"/>
  <c r="O259" i="1"/>
  <c r="O258" i="1" s="1"/>
  <c r="N161" i="1"/>
  <c r="N31" i="1"/>
  <c r="N12" i="1" s="1"/>
  <c r="N11" i="1" s="1"/>
  <c r="N434" i="1"/>
  <c r="L101" i="1"/>
  <c r="L434" i="1"/>
  <c r="M414" i="1"/>
  <c r="O414" i="1" s="1"/>
  <c r="L164" i="1"/>
  <c r="L161" i="1" s="1"/>
  <c r="L191" i="1"/>
  <c r="L417" i="1"/>
  <c r="M459" i="1"/>
  <c r="M227" i="1"/>
  <c r="M247" i="1"/>
  <c r="L59" i="1"/>
  <c r="M82" i="1"/>
  <c r="L146" i="1"/>
  <c r="M351" i="1"/>
  <c r="M239" i="1"/>
  <c r="L340" i="1"/>
  <c r="L313" i="1" s="1"/>
  <c r="L244" i="1"/>
  <c r="M332" i="1"/>
  <c r="M474" i="1"/>
  <c r="L32" i="1"/>
  <c r="L31" i="1" s="1"/>
  <c r="L22" i="1"/>
  <c r="L13" i="1"/>
  <c r="L236" i="1"/>
  <c r="K82" i="1"/>
  <c r="J226" i="1"/>
  <c r="Q460" i="1" l="1"/>
  <c r="O242" i="1"/>
  <c r="Q462" i="1" s="1"/>
  <c r="M473" i="1"/>
  <c r="O474" i="1"/>
  <c r="O473" i="1" s="1"/>
  <c r="M458" i="1"/>
  <c r="O459" i="1"/>
  <c r="Q68" i="1" s="1"/>
  <c r="M226" i="1"/>
  <c r="O226" i="1"/>
  <c r="M238" i="1"/>
  <c r="O238" i="1"/>
  <c r="M331" i="1"/>
  <c r="O331" i="1"/>
  <c r="M246" i="1"/>
  <c r="O246" i="1"/>
  <c r="M350" i="1"/>
  <c r="M349" i="1" s="1"/>
  <c r="O351" i="1"/>
  <c r="O350" i="1" s="1"/>
  <c r="O349" i="1" s="1"/>
  <c r="N475" i="1"/>
  <c r="L222" i="1"/>
  <c r="L12" i="1"/>
  <c r="L11" i="1" s="1"/>
  <c r="I457" i="1"/>
  <c r="K457" i="1" s="1"/>
  <c r="M457" i="1" s="1"/>
  <c r="J456" i="1"/>
  <c r="J455" i="1" s="1"/>
  <c r="G456" i="1"/>
  <c r="G455" i="1" s="1"/>
  <c r="H455" i="1"/>
  <c r="K448" i="1"/>
  <c r="M448" i="1" s="1"/>
  <c r="K447" i="1"/>
  <c r="J436" i="1"/>
  <c r="J435" i="1" s="1"/>
  <c r="J419" i="1"/>
  <c r="J409" i="1"/>
  <c r="J408" i="1" s="1"/>
  <c r="J341" i="1"/>
  <c r="J236" i="1"/>
  <c r="J195" i="1"/>
  <c r="J193" i="1"/>
  <c r="J192" i="1" s="1"/>
  <c r="J166" i="1"/>
  <c r="J165" i="1" s="1"/>
  <c r="H155" i="1"/>
  <c r="I155" i="1"/>
  <c r="J155" i="1"/>
  <c r="G155" i="1"/>
  <c r="K156" i="1"/>
  <c r="K158" i="1"/>
  <c r="M158" i="1" s="1"/>
  <c r="J13" i="1"/>
  <c r="J22" i="1"/>
  <c r="J32" i="1"/>
  <c r="J44" i="1"/>
  <c r="J49" i="1"/>
  <c r="J51" i="1"/>
  <c r="J57" i="1"/>
  <c r="J60" i="1"/>
  <c r="J70" i="1"/>
  <c r="J85" i="1"/>
  <c r="J93" i="1"/>
  <c r="J98" i="1"/>
  <c r="J102" i="1"/>
  <c r="J134" i="1"/>
  <c r="J136" i="1"/>
  <c r="J138" i="1"/>
  <c r="J142" i="1"/>
  <c r="J144" i="1"/>
  <c r="J147" i="1"/>
  <c r="J157" i="1"/>
  <c r="J159" i="1"/>
  <c r="J168" i="1"/>
  <c r="J172" i="1"/>
  <c r="J174" i="1"/>
  <c r="J177" i="1"/>
  <c r="J184" i="1"/>
  <c r="J187" i="1"/>
  <c r="J199" i="1"/>
  <c r="J209" i="1"/>
  <c r="J224" i="1"/>
  <c r="J228" i="1"/>
  <c r="J252" i="1"/>
  <c r="J255" i="1"/>
  <c r="J262" i="1"/>
  <c r="J264" i="1"/>
  <c r="J266" i="1"/>
  <c r="J268" i="1"/>
  <c r="J270" i="1"/>
  <c r="J272" i="1"/>
  <c r="J274" i="1"/>
  <c r="J276" i="1"/>
  <c r="J278" i="1"/>
  <c r="J280" i="1"/>
  <c r="J282" i="1"/>
  <c r="J290" i="1"/>
  <c r="J301" i="1"/>
  <c r="J308" i="1"/>
  <c r="J314" i="1"/>
  <c r="J325" i="1"/>
  <c r="J328" i="1"/>
  <c r="J337" i="1"/>
  <c r="J346" i="1"/>
  <c r="J357" i="1"/>
  <c r="J375" i="1"/>
  <c r="J384" i="1"/>
  <c r="J387" i="1"/>
  <c r="J390" i="1"/>
  <c r="J393" i="1"/>
  <c r="J396" i="1"/>
  <c r="J399" i="1"/>
  <c r="J402" i="1"/>
  <c r="J405" i="1"/>
  <c r="J411" i="1"/>
  <c r="J427" i="1"/>
  <c r="J429" i="1"/>
  <c r="J438" i="1"/>
  <c r="J441" i="1"/>
  <c r="J446" i="1"/>
  <c r="J471" i="1"/>
  <c r="J469" i="1"/>
  <c r="J466" i="1"/>
  <c r="H326" i="1"/>
  <c r="H325" i="1" s="1"/>
  <c r="H329" i="1"/>
  <c r="H328" i="1" s="1"/>
  <c r="H419" i="1"/>
  <c r="H418" i="1" s="1"/>
  <c r="H315" i="1"/>
  <c r="H314" i="1" s="1"/>
  <c r="H469" i="1"/>
  <c r="H256" i="1"/>
  <c r="H255" i="1" s="1"/>
  <c r="I257" i="1"/>
  <c r="K257" i="1" s="1"/>
  <c r="M257" i="1" s="1"/>
  <c r="O257" i="1" s="1"/>
  <c r="G255" i="1"/>
  <c r="H412" i="1"/>
  <c r="H411" i="1" s="1"/>
  <c r="I413" i="1"/>
  <c r="K413" i="1" s="1"/>
  <c r="M413" i="1" s="1"/>
  <c r="O413" i="1" s="1"/>
  <c r="G411" i="1"/>
  <c r="I348" i="1"/>
  <c r="K348" i="1" s="1"/>
  <c r="M348" i="1" s="1"/>
  <c r="O348" i="1" s="1"/>
  <c r="H347" i="1"/>
  <c r="H346" i="1" s="1"/>
  <c r="G346" i="1"/>
  <c r="H341" i="1"/>
  <c r="H340" i="1" s="1"/>
  <c r="I342" i="1"/>
  <c r="K342" i="1" s="1"/>
  <c r="M342" i="1" s="1"/>
  <c r="O342" i="1" s="1"/>
  <c r="G340" i="1"/>
  <c r="H274" i="1"/>
  <c r="I275" i="1"/>
  <c r="K275" i="1" s="1"/>
  <c r="M275" i="1" s="1"/>
  <c r="O275" i="1" s="1"/>
  <c r="O274" i="1" s="1"/>
  <c r="G274" i="1"/>
  <c r="H244" i="1"/>
  <c r="H236" i="1"/>
  <c r="I479" i="1"/>
  <c r="I345" i="1"/>
  <c r="K345" i="1" s="1"/>
  <c r="M345" i="1" s="1"/>
  <c r="O345" i="1" s="1"/>
  <c r="H344" i="1"/>
  <c r="H343" i="1" s="1"/>
  <c r="G343" i="1"/>
  <c r="G471" i="1"/>
  <c r="G470" i="1" s="1"/>
  <c r="I472" i="1"/>
  <c r="I471" i="1" s="1"/>
  <c r="H471" i="1"/>
  <c r="I468" i="1"/>
  <c r="K468" i="1" s="1"/>
  <c r="M468" i="1" s="1"/>
  <c r="O468" i="1" s="1"/>
  <c r="G467" i="1"/>
  <c r="G466" i="1" s="1"/>
  <c r="H466" i="1"/>
  <c r="H178" i="1"/>
  <c r="H177" i="1" s="1"/>
  <c r="H140" i="1"/>
  <c r="H446" i="1"/>
  <c r="I443" i="1"/>
  <c r="K443" i="1" s="1"/>
  <c r="M443" i="1" s="1"/>
  <c r="I445" i="1"/>
  <c r="K445" i="1" s="1"/>
  <c r="M445" i="1" s="1"/>
  <c r="H441" i="1"/>
  <c r="I436" i="1"/>
  <c r="I435" i="1" s="1"/>
  <c r="I437" i="1"/>
  <c r="K437" i="1" s="1"/>
  <c r="M437" i="1" s="1"/>
  <c r="O437" i="1" s="1"/>
  <c r="I410" i="1"/>
  <c r="K410" i="1" s="1"/>
  <c r="M410" i="1" s="1"/>
  <c r="I407" i="1"/>
  <c r="K407" i="1" s="1"/>
  <c r="M407" i="1" s="1"/>
  <c r="O407" i="1" s="1"/>
  <c r="I386" i="1"/>
  <c r="K386" i="1" s="1"/>
  <c r="M386" i="1" s="1"/>
  <c r="I359" i="1"/>
  <c r="K359" i="1" s="1"/>
  <c r="M359" i="1" s="1"/>
  <c r="I360" i="1"/>
  <c r="K360" i="1" s="1"/>
  <c r="M360" i="1" s="1"/>
  <c r="I361" i="1"/>
  <c r="K361" i="1" s="1"/>
  <c r="M361" i="1" s="1"/>
  <c r="H357" i="1"/>
  <c r="I339" i="1"/>
  <c r="K339" i="1" s="1"/>
  <c r="M339" i="1" s="1"/>
  <c r="O339" i="1" s="1"/>
  <c r="I330" i="1"/>
  <c r="K330" i="1" s="1"/>
  <c r="M330" i="1" s="1"/>
  <c r="I327" i="1"/>
  <c r="K327" i="1" s="1"/>
  <c r="M327" i="1" s="1"/>
  <c r="I316" i="1"/>
  <c r="K316" i="1" s="1"/>
  <c r="M316" i="1" s="1"/>
  <c r="H337" i="1"/>
  <c r="I292" i="1"/>
  <c r="K292" i="1" s="1"/>
  <c r="M292" i="1" s="1"/>
  <c r="I293" i="1"/>
  <c r="K293" i="1" s="1"/>
  <c r="M293" i="1" s="1"/>
  <c r="I294" i="1"/>
  <c r="K294" i="1" s="1"/>
  <c r="M294" i="1" s="1"/>
  <c r="I295" i="1"/>
  <c r="K295" i="1" s="1"/>
  <c r="M295" i="1" s="1"/>
  <c r="I297" i="1"/>
  <c r="K297" i="1" s="1"/>
  <c r="M297" i="1" s="1"/>
  <c r="H290" i="1"/>
  <c r="I284" i="1"/>
  <c r="K284" i="1" s="1"/>
  <c r="M284" i="1" s="1"/>
  <c r="I285" i="1"/>
  <c r="K285" i="1" s="1"/>
  <c r="M285" i="1" s="1"/>
  <c r="I286" i="1"/>
  <c r="K286" i="1" s="1"/>
  <c r="M286" i="1" s="1"/>
  <c r="H282" i="1"/>
  <c r="I281" i="1"/>
  <c r="I280" i="1" s="1"/>
  <c r="H280" i="1"/>
  <c r="I277" i="1"/>
  <c r="K277" i="1" s="1"/>
  <c r="M277" i="1" s="1"/>
  <c r="O277" i="1" s="1"/>
  <c r="O276" i="1" s="1"/>
  <c r="I245" i="1"/>
  <c r="K245" i="1" s="1"/>
  <c r="M245" i="1" s="1"/>
  <c r="I237" i="1"/>
  <c r="K237" i="1" s="1"/>
  <c r="M237" i="1" s="1"/>
  <c r="I225" i="1"/>
  <c r="I224" i="1" s="1"/>
  <c r="I201" i="1"/>
  <c r="K201" i="1" s="1"/>
  <c r="M201" i="1" s="1"/>
  <c r="I202" i="1"/>
  <c r="K202" i="1" s="1"/>
  <c r="M202" i="1" s="1"/>
  <c r="O202" i="1" s="1"/>
  <c r="O200" i="1" s="1"/>
  <c r="O199" i="1" s="1"/>
  <c r="R200" i="1" s="1"/>
  <c r="I203" i="1"/>
  <c r="K203" i="1" s="1"/>
  <c r="M203" i="1" s="1"/>
  <c r="I198" i="1"/>
  <c r="K198" i="1" s="1"/>
  <c r="M198" i="1" s="1"/>
  <c r="I196" i="1"/>
  <c r="K196" i="1" s="1"/>
  <c r="M196" i="1" s="1"/>
  <c r="I190" i="1"/>
  <c r="K190" i="1" s="1"/>
  <c r="M190" i="1" s="1"/>
  <c r="O190" i="1" s="1"/>
  <c r="O189" i="1" s="1"/>
  <c r="I188" i="1"/>
  <c r="K188" i="1" s="1"/>
  <c r="M188" i="1" s="1"/>
  <c r="I186" i="1"/>
  <c r="K186" i="1" s="1"/>
  <c r="M186" i="1" s="1"/>
  <c r="I183" i="1"/>
  <c r="K183" i="1" s="1"/>
  <c r="M183" i="1" s="1"/>
  <c r="O183" i="1" s="1"/>
  <c r="I179" i="1"/>
  <c r="K179" i="1" s="1"/>
  <c r="M179" i="1" s="1"/>
  <c r="I176" i="1"/>
  <c r="K176" i="1" s="1"/>
  <c r="M176" i="1" s="1"/>
  <c r="O176" i="1" s="1"/>
  <c r="I173" i="1"/>
  <c r="K173" i="1" s="1"/>
  <c r="M173" i="1" s="1"/>
  <c r="I172" i="1"/>
  <c r="I170" i="1"/>
  <c r="K170" i="1" s="1"/>
  <c r="M170" i="1" s="1"/>
  <c r="O170" i="1" s="1"/>
  <c r="I171" i="1"/>
  <c r="K171" i="1" s="1"/>
  <c r="M171" i="1" s="1"/>
  <c r="O171" i="1" s="1"/>
  <c r="I167" i="1"/>
  <c r="K167" i="1" s="1"/>
  <c r="M167" i="1" s="1"/>
  <c r="O167" i="1" s="1"/>
  <c r="I162" i="1"/>
  <c r="I160" i="1"/>
  <c r="I159" i="1" s="1"/>
  <c r="I157" i="1"/>
  <c r="I149" i="1"/>
  <c r="K149" i="1" s="1"/>
  <c r="M149" i="1" s="1"/>
  <c r="I150" i="1"/>
  <c r="K150" i="1" s="1"/>
  <c r="M150" i="1" s="1"/>
  <c r="I151" i="1"/>
  <c r="K151" i="1" s="1"/>
  <c r="M151" i="1" s="1"/>
  <c r="I143" i="1"/>
  <c r="I142" i="1" s="1"/>
  <c r="I141" i="1"/>
  <c r="K141" i="1" s="1"/>
  <c r="M141" i="1" s="1"/>
  <c r="I139" i="1"/>
  <c r="I138" i="1" s="1"/>
  <c r="I137" i="1"/>
  <c r="I136" i="1" s="1"/>
  <c r="I135" i="1"/>
  <c r="I134" i="1" s="1"/>
  <c r="I100" i="1"/>
  <c r="K100" i="1" s="1"/>
  <c r="M100" i="1" s="1"/>
  <c r="I95" i="1"/>
  <c r="K95" i="1" s="1"/>
  <c r="M95" i="1" s="1"/>
  <c r="I96" i="1"/>
  <c r="K96" i="1" s="1"/>
  <c r="M96" i="1" s="1"/>
  <c r="I87" i="1"/>
  <c r="K87" i="1" s="1"/>
  <c r="M87" i="1" s="1"/>
  <c r="I88" i="1"/>
  <c r="K88" i="1" s="1"/>
  <c r="M88" i="1" s="1"/>
  <c r="I89" i="1"/>
  <c r="K89" i="1" s="1"/>
  <c r="M89" i="1" s="1"/>
  <c r="I91" i="1"/>
  <c r="K91" i="1" s="1"/>
  <c r="M91" i="1" s="1"/>
  <c r="I92" i="1"/>
  <c r="K92" i="1" s="1"/>
  <c r="M92" i="1" s="1"/>
  <c r="I62" i="1"/>
  <c r="K62" i="1" s="1"/>
  <c r="M62" i="1" s="1"/>
  <c r="I63" i="1"/>
  <c r="K63" i="1" s="1"/>
  <c r="M63" i="1" s="1"/>
  <c r="O63" i="1" s="1"/>
  <c r="O61" i="1" s="1"/>
  <c r="O60" i="1" s="1"/>
  <c r="O59" i="1" s="1"/>
  <c r="I64" i="1"/>
  <c r="K64" i="1" s="1"/>
  <c r="M64" i="1" s="1"/>
  <c r="I53" i="1"/>
  <c r="K53" i="1" s="1"/>
  <c r="M53" i="1" s="1"/>
  <c r="I55" i="1"/>
  <c r="K55" i="1" s="1"/>
  <c r="M55" i="1" s="1"/>
  <c r="I56" i="1"/>
  <c r="K56" i="1" s="1"/>
  <c r="M56" i="1" s="1"/>
  <c r="I46" i="1"/>
  <c r="K46" i="1" s="1"/>
  <c r="M46" i="1" s="1"/>
  <c r="I47" i="1"/>
  <c r="K47" i="1" s="1"/>
  <c r="M47" i="1" s="1"/>
  <c r="I48" i="1"/>
  <c r="K48" i="1" s="1"/>
  <c r="M48" i="1" s="1"/>
  <c r="I34" i="1"/>
  <c r="K34" i="1" s="1"/>
  <c r="M34" i="1" s="1"/>
  <c r="I35" i="1"/>
  <c r="K35" i="1" s="1"/>
  <c r="M35" i="1" s="1"/>
  <c r="I36" i="1"/>
  <c r="K36" i="1" s="1"/>
  <c r="M36" i="1" s="1"/>
  <c r="I23" i="1"/>
  <c r="K23" i="1" s="1"/>
  <c r="M23" i="1" s="1"/>
  <c r="I25" i="1"/>
  <c r="K25" i="1" s="1"/>
  <c r="M25" i="1" s="1"/>
  <c r="I26" i="1"/>
  <c r="K26" i="1" s="1"/>
  <c r="M26" i="1" s="1"/>
  <c r="I14" i="1"/>
  <c r="K14" i="1" s="1"/>
  <c r="M14" i="1" s="1"/>
  <c r="I16" i="1"/>
  <c r="K16" i="1" s="1"/>
  <c r="M16" i="1" s="1"/>
  <c r="I377" i="1"/>
  <c r="K377" i="1" s="1"/>
  <c r="M377" i="1" s="1"/>
  <c r="I378" i="1"/>
  <c r="K378" i="1" s="1"/>
  <c r="M378" i="1" s="1"/>
  <c r="I211" i="1"/>
  <c r="K211" i="1" s="1"/>
  <c r="M211" i="1" s="1"/>
  <c r="I212" i="1"/>
  <c r="K212" i="1" s="1"/>
  <c r="M212" i="1" s="1"/>
  <c r="I213" i="1"/>
  <c r="K213" i="1" s="1"/>
  <c r="M213" i="1" s="1"/>
  <c r="I215" i="1"/>
  <c r="K215" i="1" s="1"/>
  <c r="M215" i="1" s="1"/>
  <c r="I216" i="1"/>
  <c r="K216" i="1" s="1"/>
  <c r="M216" i="1" s="1"/>
  <c r="I104" i="1"/>
  <c r="K104" i="1" s="1"/>
  <c r="M104" i="1" s="1"/>
  <c r="I106" i="1"/>
  <c r="K106" i="1" s="1"/>
  <c r="M106" i="1" s="1"/>
  <c r="I107" i="1"/>
  <c r="K107" i="1" s="1"/>
  <c r="M107" i="1" s="1"/>
  <c r="I111" i="1"/>
  <c r="K111" i="1" s="1"/>
  <c r="M111" i="1" s="1"/>
  <c r="I112" i="1"/>
  <c r="K112" i="1" s="1"/>
  <c r="M112" i="1" s="1"/>
  <c r="I72" i="1"/>
  <c r="K72" i="1" s="1"/>
  <c r="M72" i="1" s="1"/>
  <c r="I73" i="1"/>
  <c r="K73" i="1" s="1"/>
  <c r="M73" i="1" s="1"/>
  <c r="I74" i="1"/>
  <c r="K74" i="1" s="1"/>
  <c r="M74" i="1" s="1"/>
  <c r="I78" i="1"/>
  <c r="K78" i="1" s="1"/>
  <c r="M78" i="1" s="1"/>
  <c r="I79" i="1"/>
  <c r="K79" i="1" s="1"/>
  <c r="M79" i="1" s="1"/>
  <c r="H375" i="1"/>
  <c r="H435" i="1"/>
  <c r="I58" i="1"/>
  <c r="I57" i="1" s="1"/>
  <c r="I50" i="1"/>
  <c r="I49" i="1" s="1"/>
  <c r="I392" i="1"/>
  <c r="K392" i="1" s="1"/>
  <c r="M392" i="1" s="1"/>
  <c r="O392" i="1" s="1"/>
  <c r="I389" i="1"/>
  <c r="K389" i="1" s="1"/>
  <c r="M389" i="1" s="1"/>
  <c r="I310" i="1"/>
  <c r="K310" i="1" s="1"/>
  <c r="M310" i="1" s="1"/>
  <c r="I311" i="1"/>
  <c r="K311" i="1" s="1"/>
  <c r="M311" i="1" s="1"/>
  <c r="H308" i="1"/>
  <c r="I279" i="1"/>
  <c r="I278" i="1" s="1"/>
  <c r="H278" i="1"/>
  <c r="I254" i="1"/>
  <c r="K254" i="1" s="1"/>
  <c r="M254" i="1" s="1"/>
  <c r="O254" i="1" s="1"/>
  <c r="I273" i="1"/>
  <c r="K273" i="1" s="1"/>
  <c r="M273" i="1" s="1"/>
  <c r="O273" i="1" s="1"/>
  <c r="O272" i="1" s="1"/>
  <c r="I267" i="1"/>
  <c r="K267" i="1" s="1"/>
  <c r="M267" i="1" s="1"/>
  <c r="I265" i="1"/>
  <c r="K265" i="1" s="1"/>
  <c r="M265" i="1" s="1"/>
  <c r="H270" i="1"/>
  <c r="I271" i="1"/>
  <c r="K271" i="1" s="1"/>
  <c r="M271" i="1" s="1"/>
  <c r="O271" i="1" s="1"/>
  <c r="O270" i="1" s="1"/>
  <c r="G270" i="1"/>
  <c r="H276" i="1"/>
  <c r="H272" i="1"/>
  <c r="I269" i="1"/>
  <c r="K269" i="1" s="1"/>
  <c r="M269" i="1" s="1"/>
  <c r="O269" i="1" s="1"/>
  <c r="O268" i="1" s="1"/>
  <c r="H268" i="1"/>
  <c r="H266" i="1"/>
  <c r="H264" i="1"/>
  <c r="H252" i="1"/>
  <c r="H224" i="1"/>
  <c r="H209" i="1"/>
  <c r="H199" i="1"/>
  <c r="H197" i="1"/>
  <c r="I194" i="1"/>
  <c r="K194" i="1" s="1"/>
  <c r="M194" i="1" s="1"/>
  <c r="O194" i="1" s="1"/>
  <c r="H193" i="1"/>
  <c r="H192" i="1" s="1"/>
  <c r="H195" i="1"/>
  <c r="H189" i="1"/>
  <c r="H187" i="1"/>
  <c r="H184" i="1"/>
  <c r="H174" i="1"/>
  <c r="H172" i="1"/>
  <c r="H168" i="1"/>
  <c r="H165" i="1"/>
  <c r="H159" i="1"/>
  <c r="H157" i="1"/>
  <c r="H147" i="1"/>
  <c r="H142" i="1"/>
  <c r="H138" i="1"/>
  <c r="H136" i="1"/>
  <c r="H134" i="1"/>
  <c r="H102" i="1"/>
  <c r="H98" i="1"/>
  <c r="H93" i="1"/>
  <c r="H85" i="1"/>
  <c r="H70" i="1"/>
  <c r="H60" i="1"/>
  <c r="H57" i="1"/>
  <c r="H51" i="1"/>
  <c r="H49" i="1"/>
  <c r="H44" i="1"/>
  <c r="H13" i="1"/>
  <c r="H22" i="1"/>
  <c r="H32" i="1"/>
  <c r="I263" i="1"/>
  <c r="K263" i="1" s="1"/>
  <c r="M263" i="1" s="1"/>
  <c r="O263" i="1" s="1"/>
  <c r="O262" i="1" s="1"/>
  <c r="I229" i="1"/>
  <c r="K229" i="1" s="1"/>
  <c r="M229" i="1" s="1"/>
  <c r="H228" i="1"/>
  <c r="H262" i="1"/>
  <c r="H144" i="1"/>
  <c r="I145" i="1"/>
  <c r="I144" i="1" s="1"/>
  <c r="I420" i="1"/>
  <c r="K420" i="1" s="1"/>
  <c r="M420" i="1" s="1"/>
  <c r="O420" i="1" s="1"/>
  <c r="I428" i="1"/>
  <c r="K428" i="1" s="1"/>
  <c r="M428" i="1" s="1"/>
  <c r="H427" i="1"/>
  <c r="I431" i="1"/>
  <c r="K431" i="1" s="1"/>
  <c r="M431" i="1" s="1"/>
  <c r="H430" i="1"/>
  <c r="H429" i="1" s="1"/>
  <c r="H408" i="1"/>
  <c r="H405" i="1"/>
  <c r="H384" i="1"/>
  <c r="H387" i="1"/>
  <c r="H390" i="1"/>
  <c r="H403" i="1"/>
  <c r="I303" i="1"/>
  <c r="K303" i="1" s="1"/>
  <c r="M303" i="1" s="1"/>
  <c r="I304" i="1"/>
  <c r="K304" i="1" s="1"/>
  <c r="M304" i="1" s="1"/>
  <c r="I305" i="1"/>
  <c r="K305" i="1" s="1"/>
  <c r="M305" i="1" s="1"/>
  <c r="I306" i="1"/>
  <c r="K306" i="1" s="1"/>
  <c r="M306" i="1" s="1"/>
  <c r="H301" i="1"/>
  <c r="H399" i="1"/>
  <c r="I404" i="1"/>
  <c r="K404" i="1" s="1"/>
  <c r="M404" i="1" s="1"/>
  <c r="I401" i="1"/>
  <c r="K401" i="1" s="1"/>
  <c r="M401" i="1" s="1"/>
  <c r="H397" i="1"/>
  <c r="H396" i="1" s="1"/>
  <c r="I398" i="1"/>
  <c r="I397" i="1" s="1"/>
  <c r="I396" i="1" s="1"/>
  <c r="H394" i="1"/>
  <c r="H393" i="1" s="1"/>
  <c r="I395" i="1"/>
  <c r="K395" i="1" s="1"/>
  <c r="M395" i="1" s="1"/>
  <c r="I440" i="1"/>
  <c r="I439" i="1" s="1"/>
  <c r="I438" i="1" s="1"/>
  <c r="H439" i="1"/>
  <c r="H438" i="1" s="1"/>
  <c r="G444" i="1"/>
  <c r="I444" i="1" s="1"/>
  <c r="K444" i="1" s="1"/>
  <c r="M444" i="1" s="1"/>
  <c r="Q226" i="1" l="1"/>
  <c r="O458" i="1"/>
  <c r="Q239" i="1"/>
  <c r="O45" i="1"/>
  <c r="O44" i="1" s="1"/>
  <c r="M45" i="1"/>
  <c r="M44" i="1" s="1"/>
  <c r="H434" i="1"/>
  <c r="J434" i="1"/>
  <c r="J383" i="1"/>
  <c r="L475" i="1"/>
  <c r="H191" i="1"/>
  <c r="J146" i="1"/>
  <c r="K446" i="1"/>
  <c r="M447" i="1"/>
  <c r="M446" i="1" s="1"/>
  <c r="K155" i="1"/>
  <c r="M156" i="1"/>
  <c r="J164" i="1"/>
  <c r="K143" i="1"/>
  <c r="J59" i="1"/>
  <c r="I456" i="1"/>
  <c r="K456" i="1" s="1"/>
  <c r="K281" i="1"/>
  <c r="K398" i="1"/>
  <c r="M398" i="1" s="1"/>
  <c r="K440" i="1"/>
  <c r="M440" i="1" s="1"/>
  <c r="O440" i="1" s="1"/>
  <c r="K436" i="1"/>
  <c r="M436" i="1" s="1"/>
  <c r="J31" i="1"/>
  <c r="K162" i="1"/>
  <c r="K279" i="1"/>
  <c r="K397" i="1"/>
  <c r="J418" i="1"/>
  <c r="J417" i="1" s="1"/>
  <c r="K439" i="1"/>
  <c r="J244" i="1"/>
  <c r="J222" i="1" s="1"/>
  <c r="J197" i="1"/>
  <c r="J191" i="1" s="1"/>
  <c r="K145" i="1"/>
  <c r="K472" i="1"/>
  <c r="J340" i="1"/>
  <c r="J313" i="1" s="1"/>
  <c r="J189" i="1"/>
  <c r="K139" i="1"/>
  <c r="K50" i="1"/>
  <c r="J101" i="1"/>
  <c r="K137" i="1"/>
  <c r="K58" i="1"/>
  <c r="K135" i="1"/>
  <c r="K160" i="1"/>
  <c r="K225" i="1"/>
  <c r="I347" i="1"/>
  <c r="I256" i="1"/>
  <c r="G469" i="1"/>
  <c r="I470" i="1"/>
  <c r="I344" i="1"/>
  <c r="H222" i="1"/>
  <c r="I412" i="1"/>
  <c r="H313" i="1"/>
  <c r="I341" i="1"/>
  <c r="I340" i="1" s="1"/>
  <c r="I467" i="1"/>
  <c r="H101" i="1"/>
  <c r="H417" i="1"/>
  <c r="H164" i="1"/>
  <c r="H161" i="1" s="1"/>
  <c r="H146" i="1"/>
  <c r="H59" i="1"/>
  <c r="H31" i="1"/>
  <c r="I430" i="1"/>
  <c r="H402" i="1"/>
  <c r="H383" i="1" s="1"/>
  <c r="G71" i="1"/>
  <c r="I71" i="1" s="1"/>
  <c r="K71" i="1" s="1"/>
  <c r="M71" i="1" s="1"/>
  <c r="G61" i="1"/>
  <c r="I61" i="1" s="1"/>
  <c r="G52" i="1"/>
  <c r="I52" i="1" s="1"/>
  <c r="G33" i="1"/>
  <c r="G22" i="1"/>
  <c r="G13" i="1"/>
  <c r="G409" i="1"/>
  <c r="M435" i="1" l="1"/>
  <c r="O436" i="1"/>
  <c r="O435" i="1" s="1"/>
  <c r="M155" i="1"/>
  <c r="O156" i="1"/>
  <c r="O155" i="1" s="1"/>
  <c r="I455" i="1"/>
  <c r="K172" i="1"/>
  <c r="K280" i="1"/>
  <c r="M281" i="1"/>
  <c r="K134" i="1"/>
  <c r="M135" i="1"/>
  <c r="K138" i="1"/>
  <c r="M139" i="1"/>
  <c r="K278" i="1"/>
  <c r="M279" i="1"/>
  <c r="K438" i="1"/>
  <c r="M439" i="1"/>
  <c r="K159" i="1"/>
  <c r="M160" i="1"/>
  <c r="K49" i="1"/>
  <c r="M50" i="1"/>
  <c r="K144" i="1"/>
  <c r="M145" i="1"/>
  <c r="K396" i="1"/>
  <c r="M397" i="1"/>
  <c r="K136" i="1"/>
  <c r="M137" i="1"/>
  <c r="K455" i="1"/>
  <c r="M456" i="1"/>
  <c r="K57" i="1"/>
  <c r="M58" i="1"/>
  <c r="K224" i="1"/>
  <c r="M225" i="1"/>
  <c r="K157" i="1"/>
  <c r="K471" i="1"/>
  <c r="M472" i="1"/>
  <c r="K142" i="1"/>
  <c r="M143" i="1"/>
  <c r="K435" i="1"/>
  <c r="J161" i="1"/>
  <c r="J12" i="1"/>
  <c r="J11" i="1" s="1"/>
  <c r="K341" i="1"/>
  <c r="I346" i="1"/>
  <c r="K347" i="1"/>
  <c r="I411" i="1"/>
  <c r="K412" i="1"/>
  <c r="I343" i="1"/>
  <c r="K344" i="1"/>
  <c r="I466" i="1"/>
  <c r="K467" i="1"/>
  <c r="I255" i="1"/>
  <c r="K256" i="1"/>
  <c r="I429" i="1"/>
  <c r="K430" i="1"/>
  <c r="I270" i="1"/>
  <c r="I274" i="1"/>
  <c r="I469" i="1"/>
  <c r="K470" i="1"/>
  <c r="I60" i="1"/>
  <c r="K61" i="1"/>
  <c r="I51" i="1"/>
  <c r="K52" i="1"/>
  <c r="H12" i="1"/>
  <c r="H11" i="1" s="1"/>
  <c r="H475" i="1" s="1"/>
  <c r="G408" i="1"/>
  <c r="I409" i="1"/>
  <c r="G32" i="1"/>
  <c r="I33" i="1"/>
  <c r="G338" i="1"/>
  <c r="G57" i="1"/>
  <c r="G144" i="1"/>
  <c r="G278" i="1"/>
  <c r="G280" i="1"/>
  <c r="G283" i="1"/>
  <c r="G253" i="1"/>
  <c r="I253" i="1" s="1"/>
  <c r="G142" i="1"/>
  <c r="M172" i="1" l="1"/>
  <c r="M142" i="1"/>
  <c r="O142" i="1"/>
  <c r="M157" i="1"/>
  <c r="M57" i="1"/>
  <c r="O58" i="1"/>
  <c r="O57" i="1" s="1"/>
  <c r="M136" i="1"/>
  <c r="O137" i="1"/>
  <c r="O136" i="1" s="1"/>
  <c r="M144" i="1"/>
  <c r="O145" i="1"/>
  <c r="O144" i="1" s="1"/>
  <c r="M159" i="1"/>
  <c r="O160" i="1"/>
  <c r="O159" i="1" s="1"/>
  <c r="O146" i="1" s="1"/>
  <c r="M278" i="1"/>
  <c r="O279" i="1"/>
  <c r="O278" i="1" s="1"/>
  <c r="M134" i="1"/>
  <c r="O135" i="1"/>
  <c r="O134" i="1" s="1"/>
  <c r="M162" i="1"/>
  <c r="M471" i="1"/>
  <c r="O472" i="1"/>
  <c r="O471" i="1" s="1"/>
  <c r="M224" i="1"/>
  <c r="O224" i="1"/>
  <c r="Q225" i="1" s="1"/>
  <c r="M455" i="1"/>
  <c r="O455" i="1"/>
  <c r="M396" i="1"/>
  <c r="O396" i="1"/>
  <c r="M49" i="1"/>
  <c r="O49" i="1"/>
  <c r="M438" i="1"/>
  <c r="O439" i="1"/>
  <c r="O438" i="1" s="1"/>
  <c r="M138" i="1"/>
  <c r="O139" i="1"/>
  <c r="O138" i="1" s="1"/>
  <c r="M280" i="1"/>
  <c r="O280" i="1"/>
  <c r="J475" i="1"/>
  <c r="K51" i="1"/>
  <c r="M52" i="1"/>
  <c r="K429" i="1"/>
  <c r="M430" i="1"/>
  <c r="K270" i="1"/>
  <c r="K274" i="1"/>
  <c r="K340" i="1"/>
  <c r="M341" i="1"/>
  <c r="K466" i="1"/>
  <c r="M467" i="1"/>
  <c r="K346" i="1"/>
  <c r="M347" i="1"/>
  <c r="K343" i="1"/>
  <c r="M344" i="1"/>
  <c r="K469" i="1"/>
  <c r="M470" i="1"/>
  <c r="K60" i="1"/>
  <c r="M61" i="1"/>
  <c r="K255" i="1"/>
  <c r="M256" i="1"/>
  <c r="K411" i="1"/>
  <c r="M412" i="1"/>
  <c r="I408" i="1"/>
  <c r="K409" i="1"/>
  <c r="I244" i="1"/>
  <c r="I252" i="1"/>
  <c r="K253" i="1"/>
  <c r="I13" i="1"/>
  <c r="I32" i="1"/>
  <c r="K33" i="1"/>
  <c r="I22" i="1"/>
  <c r="G282" i="1"/>
  <c r="I283" i="1"/>
  <c r="G337" i="1"/>
  <c r="I338" i="1"/>
  <c r="G272" i="1"/>
  <c r="G266" i="1"/>
  <c r="G268" i="1"/>
  <c r="G148" i="1"/>
  <c r="G406" i="1"/>
  <c r="G51" i="1"/>
  <c r="G60" i="1"/>
  <c r="G224" i="1"/>
  <c r="G244" i="1"/>
  <c r="G302" i="1"/>
  <c r="G309" i="1"/>
  <c r="G385" i="1"/>
  <c r="G397" i="1"/>
  <c r="G396" i="1" s="1"/>
  <c r="G400" i="1"/>
  <c r="G403" i="1"/>
  <c r="G394" i="1"/>
  <c r="G210" i="1"/>
  <c r="I210" i="1" s="1"/>
  <c r="K210" i="1" s="1"/>
  <c r="M210" i="1" s="1"/>
  <c r="G214" i="1"/>
  <c r="I214" i="1" s="1"/>
  <c r="K214" i="1" s="1"/>
  <c r="M214" i="1" s="1"/>
  <c r="G110" i="1"/>
  <c r="I110" i="1" s="1"/>
  <c r="K110" i="1" s="1"/>
  <c r="M110" i="1" s="1"/>
  <c r="G77" i="1"/>
  <c r="G442" i="1"/>
  <c r="G376" i="1"/>
  <c r="I376" i="1" s="1"/>
  <c r="K376" i="1" s="1"/>
  <c r="M376" i="1" s="1"/>
  <c r="G103" i="1"/>
  <c r="I103" i="1" s="1"/>
  <c r="K103" i="1" s="1"/>
  <c r="M103" i="1" s="1"/>
  <c r="G388" i="1"/>
  <c r="G391" i="1"/>
  <c r="G45" i="1"/>
  <c r="G49" i="1"/>
  <c r="G86" i="1"/>
  <c r="G94" i="1"/>
  <c r="G99" i="1"/>
  <c r="G134" i="1"/>
  <c r="G136" i="1"/>
  <c r="G138" i="1"/>
  <c r="G157" i="1"/>
  <c r="G159" i="1"/>
  <c r="G162" i="1"/>
  <c r="G166" i="1"/>
  <c r="G169" i="1"/>
  <c r="G172" i="1"/>
  <c r="G175" i="1"/>
  <c r="G178" i="1"/>
  <c r="G182" i="1"/>
  <c r="G185" i="1"/>
  <c r="G193" i="1"/>
  <c r="G200" i="1"/>
  <c r="G252" i="1"/>
  <c r="G291" i="1"/>
  <c r="G315" i="1"/>
  <c r="G326" i="1"/>
  <c r="G329" i="1"/>
  <c r="G358" i="1"/>
  <c r="G419" i="1"/>
  <c r="G435" i="1"/>
  <c r="G439" i="1"/>
  <c r="G438" i="1" s="1"/>
  <c r="Q277" i="1" l="1"/>
  <c r="O101" i="1"/>
  <c r="M102" i="1"/>
  <c r="M101" i="1" s="1"/>
  <c r="M255" i="1"/>
  <c r="O256" i="1"/>
  <c r="O255" i="1" s="1"/>
  <c r="M60" i="1"/>
  <c r="M343" i="1"/>
  <c r="O344" i="1"/>
  <c r="O343" i="1" s="1"/>
  <c r="M466" i="1"/>
  <c r="O467" i="1"/>
  <c r="O466" i="1" s="1"/>
  <c r="M340" i="1"/>
  <c r="O341" i="1"/>
  <c r="O340" i="1" s="1"/>
  <c r="M270" i="1"/>
  <c r="M51" i="1"/>
  <c r="M274" i="1"/>
  <c r="M411" i="1"/>
  <c r="O412" i="1"/>
  <c r="O411" i="1" s="1"/>
  <c r="M469" i="1"/>
  <c r="O470" i="1"/>
  <c r="O469" i="1" s="1"/>
  <c r="M346" i="1"/>
  <c r="O347" i="1"/>
  <c r="O346" i="1" s="1"/>
  <c r="M429" i="1"/>
  <c r="O429" i="1"/>
  <c r="M209" i="1"/>
  <c r="M375" i="1"/>
  <c r="K236" i="1"/>
  <c r="K22" i="1"/>
  <c r="K13" i="1"/>
  <c r="K408" i="1"/>
  <c r="M409" i="1"/>
  <c r="K252" i="1"/>
  <c r="M253" i="1"/>
  <c r="K32" i="1"/>
  <c r="M33" i="1"/>
  <c r="K244" i="1"/>
  <c r="K209" i="1"/>
  <c r="K375" i="1"/>
  <c r="I193" i="1"/>
  <c r="G192" i="1"/>
  <c r="K102" i="1"/>
  <c r="K101" i="1" s="1"/>
  <c r="I282" i="1"/>
  <c r="K283" i="1"/>
  <c r="I268" i="1"/>
  <c r="I337" i="1"/>
  <c r="K338" i="1"/>
  <c r="I266" i="1"/>
  <c r="I272" i="1"/>
  <c r="I236" i="1"/>
  <c r="I375" i="1"/>
  <c r="G276" i="1"/>
  <c r="G189" i="1"/>
  <c r="G98" i="1"/>
  <c r="I99" i="1"/>
  <c r="G405" i="1"/>
  <c r="I406" i="1"/>
  <c r="G328" i="1"/>
  <c r="I329" i="1"/>
  <c r="G181" i="1"/>
  <c r="I182" i="1"/>
  <c r="K182" i="1" s="1"/>
  <c r="M182" i="1" s="1"/>
  <c r="O182" i="1" s="1"/>
  <c r="G44" i="1"/>
  <c r="G31" i="1" s="1"/>
  <c r="I45" i="1"/>
  <c r="G325" i="1"/>
  <c r="I326" i="1"/>
  <c r="I291" i="1"/>
  <c r="K291" i="1" s="1"/>
  <c r="M291" i="1" s="1"/>
  <c r="G357" i="1"/>
  <c r="I358" i="1"/>
  <c r="G168" i="1"/>
  <c r="I169" i="1"/>
  <c r="G441" i="1"/>
  <c r="I442" i="1"/>
  <c r="G85" i="1"/>
  <c r="I86" i="1"/>
  <c r="G384" i="1"/>
  <c r="I385" i="1"/>
  <c r="G199" i="1"/>
  <c r="I200" i="1"/>
  <c r="G446" i="1"/>
  <c r="I446" i="1"/>
  <c r="G197" i="1"/>
  <c r="G165" i="1"/>
  <c r="I166" i="1"/>
  <c r="G184" i="1"/>
  <c r="I185" i="1"/>
  <c r="G174" i="1"/>
  <c r="I175" i="1"/>
  <c r="G314" i="1"/>
  <c r="I315" i="1"/>
  <c r="G195" i="1"/>
  <c r="G187" i="1"/>
  <c r="G177" i="1"/>
  <c r="I178" i="1"/>
  <c r="G93" i="1"/>
  <c r="I94" i="1"/>
  <c r="G147" i="1"/>
  <c r="G146" i="1" s="1"/>
  <c r="I148" i="1"/>
  <c r="G70" i="1"/>
  <c r="I77" i="1"/>
  <c r="I102" i="1"/>
  <c r="I101" i="1" s="1"/>
  <c r="I209" i="1"/>
  <c r="G387" i="1"/>
  <c r="I388" i="1"/>
  <c r="G390" i="1"/>
  <c r="I391" i="1"/>
  <c r="I309" i="1"/>
  <c r="K309" i="1" s="1"/>
  <c r="M309" i="1" s="1"/>
  <c r="G264" i="1"/>
  <c r="G228" i="1"/>
  <c r="G262" i="1"/>
  <c r="G418" i="1"/>
  <c r="I419" i="1"/>
  <c r="G427" i="1"/>
  <c r="G399" i="1"/>
  <c r="I400" i="1"/>
  <c r="G402" i="1"/>
  <c r="I403" i="1"/>
  <c r="G393" i="1"/>
  <c r="I394" i="1"/>
  <c r="G301" i="1"/>
  <c r="I302" i="1"/>
  <c r="G102" i="1"/>
  <c r="G236" i="1"/>
  <c r="G375" i="1"/>
  <c r="G209" i="1"/>
  <c r="G434" i="1" l="1"/>
  <c r="M408" i="1"/>
  <c r="O408" i="1"/>
  <c r="M244" i="1"/>
  <c r="M252" i="1"/>
  <c r="O253" i="1"/>
  <c r="O252" i="1" s="1"/>
  <c r="M13" i="1"/>
  <c r="M236" i="1"/>
  <c r="M32" i="1"/>
  <c r="O32" i="1"/>
  <c r="M22" i="1"/>
  <c r="G383" i="1"/>
  <c r="G191" i="1"/>
  <c r="I181" i="1"/>
  <c r="G180" i="1"/>
  <c r="K337" i="1"/>
  <c r="M338" i="1"/>
  <c r="K266" i="1"/>
  <c r="K282" i="1"/>
  <c r="M283" i="1"/>
  <c r="K272" i="1"/>
  <c r="K268" i="1"/>
  <c r="K193" i="1"/>
  <c r="I192" i="1"/>
  <c r="G164" i="1"/>
  <c r="I301" i="1"/>
  <c r="K302" i="1"/>
  <c r="I195" i="1"/>
  <c r="I199" i="1"/>
  <c r="K200" i="1"/>
  <c r="I168" i="1"/>
  <c r="K169" i="1"/>
  <c r="I405" i="1"/>
  <c r="K406" i="1"/>
  <c r="I276" i="1"/>
  <c r="I165" i="1"/>
  <c r="K166" i="1"/>
  <c r="I402" i="1"/>
  <c r="K403" i="1"/>
  <c r="I264" i="1"/>
  <c r="I328" i="1"/>
  <c r="K329" i="1"/>
  <c r="I189" i="1"/>
  <c r="I290" i="1"/>
  <c r="I399" i="1"/>
  <c r="K400" i="1"/>
  <c r="I262" i="1"/>
  <c r="I184" i="1"/>
  <c r="K185" i="1"/>
  <c r="I418" i="1"/>
  <c r="K419" i="1"/>
  <c r="I387" i="1"/>
  <c r="K388" i="1"/>
  <c r="I187" i="1"/>
  <c r="I174" i="1"/>
  <c r="K175" i="1"/>
  <c r="I441" i="1"/>
  <c r="I434" i="1" s="1"/>
  <c r="K442" i="1"/>
  <c r="M442" i="1" s="1"/>
  <c r="I325" i="1"/>
  <c r="K326" i="1"/>
  <c r="I393" i="1"/>
  <c r="K394" i="1"/>
  <c r="I427" i="1"/>
  <c r="I228" i="1"/>
  <c r="I390" i="1"/>
  <c r="K391" i="1"/>
  <c r="I177" i="1"/>
  <c r="K178" i="1"/>
  <c r="I314" i="1"/>
  <c r="K315" i="1"/>
  <c r="I197" i="1"/>
  <c r="I384" i="1"/>
  <c r="K385" i="1"/>
  <c r="I357" i="1"/>
  <c r="K358" i="1"/>
  <c r="I98" i="1"/>
  <c r="K99" i="1"/>
  <c r="I93" i="1"/>
  <c r="K94" i="1"/>
  <c r="I147" i="1"/>
  <c r="I146" i="1" s="1"/>
  <c r="K148" i="1"/>
  <c r="I85" i="1"/>
  <c r="K86" i="1"/>
  <c r="I44" i="1"/>
  <c r="I31" i="1" s="1"/>
  <c r="K45" i="1"/>
  <c r="I70" i="1"/>
  <c r="K77" i="1"/>
  <c r="G313" i="1"/>
  <c r="G290" i="1"/>
  <c r="G308" i="1"/>
  <c r="G417" i="1"/>
  <c r="G101" i="1"/>
  <c r="G59" i="1"/>
  <c r="O222" i="1" l="1"/>
  <c r="Q227" i="1"/>
  <c r="Q408" i="1"/>
  <c r="Q383" i="1"/>
  <c r="O31" i="1"/>
  <c r="R36" i="1"/>
  <c r="M268" i="1"/>
  <c r="M282" i="1"/>
  <c r="M337" i="1"/>
  <c r="O338" i="1"/>
  <c r="O337" i="1" s="1"/>
  <c r="M441" i="1"/>
  <c r="M434" i="1" s="1"/>
  <c r="O441" i="1"/>
  <c r="M272" i="1"/>
  <c r="M266" i="1"/>
  <c r="I383" i="1"/>
  <c r="G12" i="1"/>
  <c r="G11" i="1" s="1"/>
  <c r="I191" i="1"/>
  <c r="G161" i="1"/>
  <c r="K181" i="1"/>
  <c r="I180" i="1"/>
  <c r="K85" i="1"/>
  <c r="M86" i="1"/>
  <c r="K384" i="1"/>
  <c r="M385" i="1"/>
  <c r="K314" i="1"/>
  <c r="M315" i="1"/>
  <c r="K228" i="1"/>
  <c r="K325" i="1"/>
  <c r="M326" i="1"/>
  <c r="K187" i="1"/>
  <c r="K184" i="1"/>
  <c r="M185" i="1"/>
  <c r="K290" i="1"/>
  <c r="K165" i="1"/>
  <c r="M166" i="1"/>
  <c r="K168" i="1"/>
  <c r="M169" i="1"/>
  <c r="K195" i="1"/>
  <c r="K192" i="1"/>
  <c r="M193" i="1"/>
  <c r="K44" i="1"/>
  <c r="K31" i="1" s="1"/>
  <c r="M31" i="1"/>
  <c r="K93" i="1"/>
  <c r="M94" i="1"/>
  <c r="K357" i="1"/>
  <c r="M358" i="1"/>
  <c r="K390" i="1"/>
  <c r="M391" i="1"/>
  <c r="K174" i="1"/>
  <c r="M175" i="1"/>
  <c r="K399" i="1"/>
  <c r="M400" i="1"/>
  <c r="K328" i="1"/>
  <c r="M329" i="1"/>
  <c r="K405" i="1"/>
  <c r="M406" i="1"/>
  <c r="K199" i="1"/>
  <c r="M200" i="1"/>
  <c r="K70" i="1"/>
  <c r="M77" i="1"/>
  <c r="K147" i="1"/>
  <c r="K146" i="1" s="1"/>
  <c r="M148" i="1"/>
  <c r="K393" i="1"/>
  <c r="M394" i="1"/>
  <c r="K418" i="1"/>
  <c r="M419" i="1"/>
  <c r="K402" i="1"/>
  <c r="M403" i="1"/>
  <c r="K98" i="1"/>
  <c r="M99" i="1"/>
  <c r="K197" i="1"/>
  <c r="K177" i="1"/>
  <c r="M178" i="1"/>
  <c r="K427" i="1"/>
  <c r="K387" i="1"/>
  <c r="M388" i="1"/>
  <c r="K262" i="1"/>
  <c r="K189" i="1"/>
  <c r="K264" i="1"/>
  <c r="K276" i="1"/>
  <c r="K301" i="1"/>
  <c r="M302" i="1"/>
  <c r="K441" i="1"/>
  <c r="K434" i="1" s="1"/>
  <c r="I313" i="1"/>
  <c r="I164" i="1"/>
  <c r="I417" i="1"/>
  <c r="I59" i="1"/>
  <c r="I12" i="1" s="1"/>
  <c r="I11" i="1" s="1"/>
  <c r="I308" i="1"/>
  <c r="I222" i="1" s="1"/>
  <c r="G222" i="1"/>
  <c r="O434" i="1" l="1"/>
  <c r="S438" i="1"/>
  <c r="M264" i="1"/>
  <c r="M262" i="1"/>
  <c r="M427" i="1"/>
  <c r="M197" i="1"/>
  <c r="M402" i="1"/>
  <c r="O402" i="1"/>
  <c r="M393" i="1"/>
  <c r="O393" i="1"/>
  <c r="M70" i="1"/>
  <c r="M405" i="1"/>
  <c r="O406" i="1"/>
  <c r="O405" i="1" s="1"/>
  <c r="M399" i="1"/>
  <c r="O399" i="1"/>
  <c r="M390" i="1"/>
  <c r="O391" i="1"/>
  <c r="O390" i="1" s="1"/>
  <c r="M93" i="1"/>
  <c r="M192" i="1"/>
  <c r="O193" i="1"/>
  <c r="O192" i="1" s="1"/>
  <c r="M168" i="1"/>
  <c r="O169" i="1"/>
  <c r="O168" i="1" s="1"/>
  <c r="M290" i="1"/>
  <c r="M187" i="1"/>
  <c r="M228" i="1"/>
  <c r="M384" i="1"/>
  <c r="O384" i="1"/>
  <c r="M301" i="1"/>
  <c r="M276" i="1"/>
  <c r="M189" i="1"/>
  <c r="M387" i="1"/>
  <c r="O387" i="1"/>
  <c r="M177" i="1"/>
  <c r="O177" i="1"/>
  <c r="M98" i="1"/>
  <c r="O98" i="1"/>
  <c r="R52" i="1" s="1"/>
  <c r="M418" i="1"/>
  <c r="O419" i="1"/>
  <c r="O418" i="1" s="1"/>
  <c r="O417" i="1" s="1"/>
  <c r="M147" i="1"/>
  <c r="M146" i="1" s="1"/>
  <c r="M199" i="1"/>
  <c r="M328" i="1"/>
  <c r="O328" i="1"/>
  <c r="M174" i="1"/>
  <c r="O175" i="1"/>
  <c r="O174" i="1" s="1"/>
  <c r="M357" i="1"/>
  <c r="M195" i="1"/>
  <c r="M165" i="1"/>
  <c r="O166" i="1"/>
  <c r="O165" i="1" s="1"/>
  <c r="M184" i="1"/>
  <c r="O184" i="1"/>
  <c r="M325" i="1"/>
  <c r="O325" i="1"/>
  <c r="M314" i="1"/>
  <c r="O314" i="1"/>
  <c r="Q318" i="1" s="1"/>
  <c r="M85" i="1"/>
  <c r="K383" i="1"/>
  <c r="K417" i="1"/>
  <c r="G475" i="1"/>
  <c r="G479" i="1" s="1"/>
  <c r="K191" i="1"/>
  <c r="K164" i="1"/>
  <c r="M181" i="1"/>
  <c r="K180" i="1"/>
  <c r="K313" i="1"/>
  <c r="K59" i="1"/>
  <c r="K12" i="1" s="1"/>
  <c r="K11" i="1" s="1"/>
  <c r="I161" i="1"/>
  <c r="I475" i="1" s="1"/>
  <c r="I480" i="1" s="1"/>
  <c r="K308" i="1"/>
  <c r="K222" i="1" s="1"/>
  <c r="R335" i="1" l="1"/>
  <c r="R402" i="1"/>
  <c r="Q382" i="1"/>
  <c r="O383" i="1"/>
  <c r="O313" i="1"/>
  <c r="O164" i="1"/>
  <c r="O161" i="1" s="1"/>
  <c r="M164" i="1"/>
  <c r="Q428" i="1"/>
  <c r="M417" i="1"/>
  <c r="M383" i="1"/>
  <c r="M191" i="1"/>
  <c r="M313" i="1"/>
  <c r="M308" i="1"/>
  <c r="M222" i="1" s="1"/>
  <c r="O191" i="1"/>
  <c r="M59" i="1"/>
  <c r="M12" i="1" s="1"/>
  <c r="M11" i="1" s="1"/>
  <c r="M180" i="1"/>
  <c r="O181" i="1"/>
  <c r="O180" i="1" s="1"/>
  <c r="O12" i="1"/>
  <c r="O11" i="1" s="1"/>
  <c r="K161" i="1"/>
  <c r="K475" i="1" s="1"/>
  <c r="K480" i="1" s="1"/>
  <c r="O475" i="1" l="1"/>
  <c r="O480" i="1" s="1"/>
  <c r="M161" i="1"/>
  <c r="M475" i="1" s="1"/>
  <c r="M480" i="1" s="1"/>
</calcChain>
</file>

<file path=xl/sharedStrings.xml><?xml version="1.0" encoding="utf-8"?>
<sst xmlns="http://schemas.openxmlformats.org/spreadsheetml/2006/main" count="1886" uniqueCount="357">
  <si>
    <t>400</t>
  </si>
  <si>
    <t>Иные дотации</t>
  </si>
  <si>
    <t>Иные межбюджетные трансферты</t>
  </si>
  <si>
    <t>0409</t>
  </si>
  <si>
    <t>0000051609</t>
  </si>
  <si>
    <t>0104</t>
  </si>
  <si>
    <t>1102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</si>
  <si>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</si>
  <si>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</si>
  <si>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</si>
  <si>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</si>
  <si>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</si>
  <si>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</si>
  <si>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</si>
  <si>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</si>
  <si>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</si>
  <si>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</si>
  <si>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</si>
  <si>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</si>
  <si>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</si>
  <si>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</si>
  <si>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</si>
  <si>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</si>
  <si>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0000044299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</si>
  <si>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</si>
  <si>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</si>
  <si>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</si>
  <si>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</si>
  <si>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</si>
  <si>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</si>
  <si>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</si>
  <si>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</si>
  <si>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</si>
  <si>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</si>
  <si>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</si>
  <si>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</si>
  <si>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</si>
  <si>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</si>
  <si>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</si>
  <si>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</si>
  <si>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</si>
  <si>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</si>
  <si>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</si>
  <si>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</si>
  <si>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</si>
  <si>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</si>
  <si>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</si>
  <si>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</si>
  <si>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</si>
  <si>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</si>
  <si>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</si>
  <si>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</si>
  <si>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</si>
  <si>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</si>
  <si>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</si>
  <si>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</si>
  <si>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</si>
  <si>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</si>
  <si>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</si>
  <si>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</si>
  <si>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</si>
  <si>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</si>
  <si>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</si>
  <si>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</si>
  <si>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</si>
  <si>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</si>
  <si>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</si>
  <si>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</si>
  <si>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</si>
  <si>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</si>
  <si>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</si>
  <si>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</si>
  <si>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</si>
  <si>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</si>
  <si>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</si>
  <si>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0412</t>
  </si>
  <si>
    <t>0709</t>
  </si>
  <si>
    <t>323</t>
  </si>
  <si>
    <t>611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</si>
  <si>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</si>
  <si>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</si>
  <si>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</si>
  <si>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</si>
  <si>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</si>
  <si>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</si>
  <si>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</si>
  <si>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</si>
  <si>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</si>
  <si>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</si>
  <si>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</si>
  <si>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</si>
  <si>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</si>
  <si>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</si>
  <si>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</si>
  <si>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</si>
  <si>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</si>
  <si>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</si>
  <si>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</si>
  <si>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</si>
  <si>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120</t>
  </si>
  <si>
    <t>0103</t>
  </si>
  <si>
    <t>0000079529</t>
  </si>
  <si>
    <t>Бюджетные инвестиции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</si>
  <si>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</si>
  <si>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</si>
  <si>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</si>
  <si>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</si>
  <si>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</si>
  <si>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</si>
  <si>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</si>
  <si>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</si>
  <si>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</si>
  <si>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</si>
  <si>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</si>
  <si>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</si>
  <si>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</si>
  <si>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</si>
  <si>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</si>
  <si>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</si>
  <si>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</si>
  <si>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</si>
  <si>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</si>
  <si>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</si>
  <si>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</si>
  <si>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</si>
  <si>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</si>
  <si>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</si>
  <si>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</si>
  <si>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</si>
  <si>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</si>
  <si>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</si>
  <si>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</si>
  <si>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</si>
  <si>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</si>
  <si>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</si>
  <si>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</si>
  <si>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</si>
  <si>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0000072431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</si>
  <si>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</si>
  <si>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</si>
  <si>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</si>
  <si>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</si>
  <si>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</si>
  <si>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</si>
  <si>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</si>
  <si>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</si>
  <si>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</si>
  <si>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</si>
  <si>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</si>
  <si>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</si>
  <si>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</si>
  <si>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</si>
  <si>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</si>
  <si>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</si>
  <si>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</si>
  <si>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</si>
  <si>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</si>
  <si>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</si>
  <si>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</si>
  <si>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</si>
  <si>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</si>
  <si>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</si>
  <si>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</si>
  <si>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</si>
  <si>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</si>
  <si>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</si>
  <si>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</si>
  <si>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</si>
  <si>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</si>
  <si>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</si>
  <si>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</si>
  <si>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</si>
  <si>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</si>
  <si>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</si>
  <si>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</si>
  <si>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</si>
  <si>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</si>
  <si>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</si>
  <si>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</si>
  <si>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</si>
  <si>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</si>
  <si>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</si>
  <si>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</si>
  <si>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</si>
  <si>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</si>
  <si>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</si>
  <si>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</si>
  <si>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</si>
  <si>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</si>
  <si>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</si>
  <si>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</si>
  <si>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</si>
  <si>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</si>
  <si>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</si>
  <si>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</si>
  <si>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</si>
  <si>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</si>
  <si>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</si>
  <si>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</si>
  <si>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</si>
  <si>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</si>
  <si>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</si>
  <si>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</si>
  <si>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</si>
  <si>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</si>
  <si>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</si>
  <si>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</si>
  <si>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</si>
  <si>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</si>
  <si>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</si>
  <si>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</si>
  <si>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</si>
  <si>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</si>
  <si>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</si>
  <si>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</si>
  <si>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</si>
  <si>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</si>
  <si>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МЦП по здравоохранению</t>
  </si>
  <si>
    <t>0000079530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</si>
  <si>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</si>
  <si>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</si>
  <si>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</si>
  <si>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</si>
  <si>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</si>
  <si>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</si>
  <si>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</si>
  <si>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</si>
  <si>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</si>
  <si>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</si>
  <si>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</si>
  <si>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</si>
  <si>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</si>
  <si>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</si>
  <si>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</si>
  <si>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00000S1432</t>
  </si>
  <si>
    <t>1006</t>
  </si>
  <si>
    <t>00000</t>
  </si>
  <si>
    <t>Субвенция на осуществление гос. Полномочия по подготовке и проведению Всероссийской перепеси</t>
  </si>
  <si>
    <t>0000054690</t>
  </si>
  <si>
    <t xml:space="preserve">                                  к  Решению Совета муниципального</t>
  </si>
  <si>
    <t xml:space="preserve">                              ПРИЛОЖЕНИЕ № 8</t>
  </si>
  <si>
    <t>Ведомственная структура расходов бюджета муниципального района                                                         "Могойтуйский район" на 2021 год</t>
  </si>
  <si>
    <t>Проект бюджета на 2021 год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</si>
  <si>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</si>
  <si>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</si>
  <si>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</si>
  <si>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</si>
  <si>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 xml:space="preserve">Софинансирование Реализация мероприятий по укреплению единства российской нации народов </t>
  </si>
  <si>
    <t>00000R5160</t>
  </si>
  <si>
    <t xml:space="preserve">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</si>
  <si>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>000Е250970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</si>
  <si>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</si>
  <si>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</si>
  <si>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</si>
  <si>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района "Могойтуйский район"</t>
  </si>
  <si>
    <t>0000079220</t>
  </si>
  <si>
    <t>изм</t>
  </si>
  <si>
    <t>0000079205</t>
  </si>
  <si>
    <t>Реализация мероприятий ЦЭР</t>
  </si>
  <si>
    <t>000005505М</t>
  </si>
  <si>
    <t>0000071030</t>
  </si>
  <si>
    <t>Ежемесячное денежное вознагрождение за классное руководство КБ</t>
  </si>
  <si>
    <t>Ежемесячное денежное вознагрождение за классное руководство ФБ</t>
  </si>
  <si>
    <t>0000053030</t>
  </si>
  <si>
    <t>00000S1101</t>
  </si>
  <si>
    <t>0000079230</t>
  </si>
  <si>
    <t>0503</t>
  </si>
  <si>
    <t>00000R2990</t>
  </si>
  <si>
    <t>00000L3040</t>
  </si>
  <si>
    <t>000F255550</t>
  </si>
  <si>
    <t>Реализация  программ формирования современной городской среды</t>
  </si>
  <si>
    <t>00000L4670</t>
  </si>
  <si>
    <t>остатки</t>
  </si>
  <si>
    <t>итого расх</t>
  </si>
  <si>
    <t>разн</t>
  </si>
  <si>
    <t xml:space="preserve">Софин МБ 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</si>
  <si>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 xml:space="preserve">Реализация мероприятий по укреплению единства российской нации народов </t>
  </si>
  <si>
    <t>Субсидия бюджетам муниципальных районов на поддержку отрасли культуры МТБ</t>
  </si>
  <si>
    <t>Софин Субсидии на реализацию мероприятий по обеспечению жильем молодых семей</t>
  </si>
  <si>
    <t>Софин МБ Обеспечение деятельности подведомственных учреждений 25 % СЕЛЬСКИЕ</t>
  </si>
  <si>
    <t>Софин МБСубсидия на реализацию мероприятий Увековечение памяти погибших при защите отечества</t>
  </si>
  <si>
    <t>Софинансирование МБ Субсидии бюджетам муниципальных районов на поддержку отрасли культуры МТБ</t>
  </si>
  <si>
    <t>доход</t>
  </si>
  <si>
    <t>Уточн на 01.04</t>
  </si>
  <si>
    <t>0310</t>
  </si>
  <si>
    <t>МЦП "Обеспечение пожарной безопасности и безопасности людей на водных обьектах на 2021-2023"</t>
  </si>
  <si>
    <t>0000079525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</si>
  <si>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</si>
  <si>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0000078050</t>
  </si>
  <si>
    <t>00000S8180</t>
  </si>
  <si>
    <t>Субсидия на заработную плату</t>
  </si>
  <si>
    <t>904</t>
  </si>
  <si>
    <t>1403</t>
  </si>
  <si>
    <t>902</t>
  </si>
  <si>
    <t>Реализация мероприятий по комплексному развитию сельских территорий</t>
  </si>
  <si>
    <t>00000L5760</t>
  </si>
  <si>
    <t>Пособия по социальной помощи населению в денежной форме</t>
  </si>
  <si>
    <t>Социальное обеспечение</t>
  </si>
  <si>
    <t>00000S4905</t>
  </si>
  <si>
    <t>Поддержка отрасли культуры</t>
  </si>
  <si>
    <t>000A255190</t>
  </si>
  <si>
    <t>Уточн на 01.08</t>
  </si>
  <si>
    <t>март</t>
  </si>
  <si>
    <t>июль</t>
  </si>
  <si>
    <t>Уточн на 01.10</t>
  </si>
  <si>
    <t>Прочие несоциальные выплаты персоналу в денежной форме</t>
  </si>
  <si>
    <t>0000077265</t>
  </si>
  <si>
    <t>Иные межбюджетные трансферты бюджетам муниципальных районов на решение вопросов местного значения</t>
  </si>
  <si>
    <t>0000079001</t>
  </si>
  <si>
    <t>Дотации на поддержку мер по обеспечению сбалансированности бюджетов муниципальных районов (3000 добрых дел)</t>
  </si>
  <si>
    <t>00000Д8050</t>
  </si>
  <si>
    <t>901</t>
  </si>
  <si>
    <t>Резервные фонды исполнительных органов государственной власти субьекта РФ</t>
  </si>
  <si>
    <t>октябрь</t>
  </si>
  <si>
    <t>перв</t>
  </si>
  <si>
    <t>итого расход</t>
  </si>
  <si>
    <t>0000000704</t>
  </si>
  <si>
    <t>декабрь</t>
  </si>
  <si>
    <t>Уточн на 01.01</t>
  </si>
  <si>
    <t>0000029300</t>
  </si>
  <si>
    <t>00000Д8040</t>
  </si>
  <si>
    <t>0000029400</t>
  </si>
  <si>
    <t>0000079491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</si>
  <si>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</si>
  <si>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0000078040</t>
  </si>
  <si>
    <t>001</t>
  </si>
  <si>
    <t>002</t>
  </si>
  <si>
    <t>003</t>
  </si>
  <si>
    <t>004</t>
  </si>
  <si>
    <t>005</t>
  </si>
  <si>
    <t>006</t>
  </si>
  <si>
    <t>007</t>
  </si>
  <si>
    <t>008</t>
  </si>
  <si>
    <t>0000078150</t>
  </si>
  <si>
    <t>601</t>
  </si>
  <si>
    <t>602</t>
  </si>
  <si>
    <t>603</t>
  </si>
  <si>
    <t>604</t>
  </si>
  <si>
    <t>605</t>
  </si>
  <si>
    <t>606</t>
  </si>
  <si>
    <t>607</t>
  </si>
  <si>
    <t>608</t>
  </si>
  <si>
    <t>00000L519F</t>
  </si>
  <si>
    <t>Иные выплаты населению</t>
  </si>
  <si>
    <t>Обеспечение деятельности администрации</t>
  </si>
  <si>
    <t>Обеспечение деятельности МКУ</t>
  </si>
  <si>
    <t>0000092399</t>
  </si>
  <si>
    <t>0000078152</t>
  </si>
  <si>
    <t>0000078153</t>
  </si>
  <si>
    <t>0000078154</t>
  </si>
  <si>
    <t>0000078155</t>
  </si>
  <si>
    <t>0000078156</t>
  </si>
  <si>
    <t>0000078157</t>
  </si>
  <si>
    <t>0000078158</t>
  </si>
  <si>
    <t>0000078159</t>
  </si>
  <si>
    <t>от 25.12.2020 №5-17</t>
  </si>
  <si>
    <t>(в редакции решения от 27.12.2021 №18-64)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</si>
</sst>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30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10"/>
      <name val="Calibri"/>
      <family val="2"/>
    </font>
    <font>
      <sz val="10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9" fontId="15" fillId="0" borderId="6">
      <alignment horizontal="center" vertical="center" wrapText="1"/>
    </xf>
    <xf numFmtId="49" fontId="17" fillId="0" borderId="6">
      <alignment horizontal="center" vertical="center" wrapText="1"/>
    </xf>
  </cellStyleXfs>
  <cellXfs count="292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Border="1"/>
    <xf numFmtId="0" fontId="9" fillId="9" borderId="3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9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8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165" fontId="12" fillId="9" borderId="4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5" fillId="9" borderId="6" xfId="2" applyNumberFormat="1" applyFont="1" applyFill="1" applyAlignment="1" applyProtection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0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9" borderId="6" xfId="3" applyNumberFormat="1" applyFont="1" applyFill="1" applyAlignment="1" applyProtection="1">
      <alignment horizontal="left" vertical="center" wrapText="1"/>
    </xf>
    <xf numFmtId="0" fontId="7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wrapText="1"/>
    </xf>
    <xf numFmtId="0" fontId="4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9" borderId="3" xfId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4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2" fontId="14" fillId="7" borderId="3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NumberFormat="1" applyFont="1" applyFill="1" applyBorder="1" applyAlignment="1">
      <alignment horizontal="center" vertical="center" wrapText="1"/>
    </xf>
    <xf numFmtId="2" fontId="14" fillId="9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 vertical="center" wrapText="1"/>
    </xf>
    <xf numFmtId="0" fontId="25" fillId="0" borderId="3" xfId="0" applyFont="1" applyBorder="1"/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/>
    <xf numFmtId="2" fontId="26" fillId="0" borderId="0" xfId="0" applyNumberFormat="1" applyFont="1" applyBorder="1"/>
    <xf numFmtId="0" fontId="12" fillId="0" borderId="0" xfId="0" applyFont="1" applyFill="1" applyBorder="1" applyAlignment="1">
      <alignment vertical="center" wrapText="1"/>
    </xf>
    <xf numFmtId="49" fontId="15" fillId="9" borderId="0" xfId="2" applyNumberFormat="1" applyFont="1" applyFill="1" applyBorder="1" applyAlignment="1" applyProtection="1">
      <alignment vertical="center" wrapText="1"/>
    </xf>
    <xf numFmtId="0" fontId="9" fillId="9" borderId="0" xfId="0" applyFont="1" applyFill="1" applyBorder="1" applyAlignment="1">
      <alignment horizontal="left" vertical="center" wrapText="1"/>
    </xf>
    <xf numFmtId="49" fontId="9" fillId="9" borderId="0" xfId="0" applyNumberFormat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 wrapText="1"/>
    </xf>
    <xf numFmtId="2" fontId="12" fillId="9" borderId="0" xfId="0" applyNumberFormat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/>
    </xf>
    <xf numFmtId="165" fontId="12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2" fontId="0" fillId="0" borderId="0" xfId="0" applyNumberFormat="1" applyBorder="1"/>
    <xf numFmtId="2" fontId="29" fillId="8" borderId="1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4">
    <cellStyle name="Neutral" xfId="1"/>
    <cellStyle name="xl23" xfId="3"/>
    <cellStyle name="xl27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1560"/>
  <sheetViews>
    <sheetView tabSelected="1" view="pageBreakPreview" zoomScaleSheetLayoutView="100" workbookViewId="0">
      <pane ySplit="600" activePane="bottomLeft"/>
      <selection activeCell="N1" sqref="M1:N1048576"/>
      <selection pane="bottomLeft" activeCell="S9" sqref="S9"/>
    </sheetView>
  </sheetViews>
  <sheetFormatPr defaultColWidth="9.42578125" defaultRowHeight="15" x14ac:dyDescent="0.25"/>
  <cols>
    <col min="1" max="1" width="4.140625" customWidth="1"/>
    <col min="2" max="2" width="37" style="169" customWidth="1"/>
    <col min="3" max="3" width="11.140625" style="44" customWidth="1"/>
    <col min="4" max="4" width="13.5703125" style="74" customWidth="1"/>
    <col min="5" max="5" width="13.42578125" style="44" customWidth="1"/>
    <col min="6" max="6" width="11.28515625" style="44" customWidth="1"/>
    <col min="7" max="7" width="12.7109375" style="114" hidden="1" customWidth="1"/>
    <col min="8" max="8" width="13.140625" style="56" hidden="1" customWidth="1"/>
    <col min="9" max="9" width="15" style="56" hidden="1" customWidth="1"/>
    <col min="10" max="10" width="9.42578125" style="130" hidden="1" customWidth="1"/>
    <col min="11" max="11" width="12.28515625" style="59" hidden="1" customWidth="1"/>
    <col min="12" max="12" width="0" style="211" hidden="1" customWidth="1"/>
    <col min="13" max="13" width="15.5703125" hidden="1" customWidth="1"/>
    <col min="14" max="14" width="0" hidden="1" customWidth="1"/>
    <col min="15" max="15" width="15.7109375" customWidth="1"/>
  </cols>
  <sheetData>
    <row r="1" spans="1:15" x14ac:dyDescent="0.25">
      <c r="B1" s="146"/>
      <c r="C1" s="42"/>
      <c r="D1" s="24"/>
      <c r="E1" s="42"/>
      <c r="F1" s="42"/>
      <c r="G1" s="76"/>
      <c r="H1" s="59"/>
      <c r="I1" s="59"/>
      <c r="M1" s="76"/>
      <c r="O1" s="76" t="s">
        <v>240</v>
      </c>
    </row>
    <row r="2" spans="1:15" x14ac:dyDescent="0.25">
      <c r="B2" s="146"/>
      <c r="C2" s="42"/>
      <c r="D2" s="24"/>
      <c r="E2" s="42"/>
      <c r="F2" s="42"/>
      <c r="G2" s="76"/>
      <c r="H2" s="59"/>
      <c r="I2" s="59"/>
      <c r="M2" s="76"/>
      <c r="O2" s="76" t="s">
        <v>239</v>
      </c>
    </row>
    <row r="3" spans="1:15" x14ac:dyDescent="0.25">
      <c r="B3" s="146"/>
      <c r="C3" s="42"/>
      <c r="D3" s="24"/>
      <c r="E3" s="42"/>
      <c r="F3" s="42"/>
      <c r="G3" s="76"/>
      <c r="H3" s="59"/>
      <c r="I3" s="59"/>
      <c r="M3" s="76"/>
      <c r="O3" s="76" t="s">
        <v>254</v>
      </c>
    </row>
    <row r="4" spans="1:15" x14ac:dyDescent="0.25">
      <c r="B4" s="146"/>
      <c r="C4" s="42"/>
      <c r="D4" s="24"/>
      <c r="E4" s="42"/>
      <c r="F4" s="42"/>
      <c r="G4" s="76"/>
      <c r="H4" s="59"/>
      <c r="I4" s="59"/>
      <c r="M4" s="76"/>
      <c r="O4" s="76" t="s">
        <v>355</v>
      </c>
    </row>
    <row r="5" spans="1:15" x14ac:dyDescent="0.25">
      <c r="B5" s="146"/>
      <c r="C5" s="42"/>
      <c r="D5" s="24"/>
      <c r="E5" s="42" t="s">
        <v>356</v>
      </c>
      <c r="F5" s="42"/>
      <c r="G5" s="76"/>
      <c r="H5" s="59"/>
      <c r="I5" s="76"/>
    </row>
    <row r="6" spans="1:15" x14ac:dyDescent="0.25">
      <c r="B6" s="146"/>
      <c r="C6" s="42"/>
      <c r="D6" s="24"/>
      <c r="E6" s="42"/>
      <c r="F6" s="42"/>
      <c r="G6" s="76"/>
      <c r="H6" s="59"/>
      <c r="I6" s="59"/>
    </row>
    <row r="7" spans="1:15" x14ac:dyDescent="0.25">
      <c r="B7" s="147"/>
      <c r="C7" s="42"/>
      <c r="D7" s="24"/>
      <c r="E7" s="42"/>
      <c r="F7" s="42"/>
      <c r="G7" s="76"/>
      <c r="H7" s="59"/>
      <c r="I7" s="59"/>
    </row>
    <row r="8" spans="1:15" x14ac:dyDescent="0.25">
      <c r="B8" s="146"/>
      <c r="C8" s="42"/>
      <c r="D8" s="24"/>
      <c r="E8" s="42"/>
      <c r="F8" s="42"/>
      <c r="G8" s="76"/>
      <c r="H8" s="59"/>
      <c r="I8" s="59"/>
    </row>
    <row r="9" spans="1:15" ht="45" customHeight="1" x14ac:dyDescent="0.25">
      <c r="A9" s="25"/>
      <c r="B9" s="290" t="s">
        <v>241</v>
      </c>
      <c r="C9" s="291"/>
      <c r="D9" s="291"/>
      <c r="E9" s="291"/>
      <c r="F9" s="291"/>
      <c r="G9" s="291"/>
      <c r="H9" s="59"/>
      <c r="I9" s="59"/>
    </row>
    <row r="10" spans="1:15" ht="48" customHeight="1" x14ac:dyDescent="0.25">
      <c r="A10" s="2"/>
      <c r="B10" s="148"/>
      <c r="C10" s="43" t="s">
        <v>147</v>
      </c>
      <c r="D10" s="61" t="s">
        <v>148</v>
      </c>
      <c r="E10" s="52" t="s">
        <v>149</v>
      </c>
      <c r="F10" s="52" t="s">
        <v>150</v>
      </c>
      <c r="G10" s="77" t="s">
        <v>242</v>
      </c>
      <c r="H10" s="56" t="s">
        <v>256</v>
      </c>
      <c r="I10" s="60" t="s">
        <v>283</v>
      </c>
      <c r="J10" s="127" t="s">
        <v>256</v>
      </c>
      <c r="K10" s="56" t="s">
        <v>301</v>
      </c>
      <c r="L10" s="212" t="s">
        <v>256</v>
      </c>
      <c r="M10" s="56" t="s">
        <v>304</v>
      </c>
      <c r="N10" s="212" t="s">
        <v>256</v>
      </c>
      <c r="O10" s="56" t="s">
        <v>318</v>
      </c>
    </row>
    <row r="11" spans="1:15" ht="17.25" customHeight="1" x14ac:dyDescent="0.25">
      <c r="A11" s="1"/>
      <c r="B11" s="149" t="s">
        <v>144</v>
      </c>
      <c r="C11" s="5">
        <v>901</v>
      </c>
      <c r="D11" s="62"/>
      <c r="E11" s="5"/>
      <c r="F11" s="5"/>
      <c r="G11" s="78" t="e">
        <f>G12</f>
        <v>#REF!</v>
      </c>
      <c r="H11" s="78" t="e">
        <f t="shared" ref="H11:I11" si="0">H12</f>
        <v>#REF!</v>
      </c>
      <c r="I11" s="78" t="e">
        <f t="shared" si="0"/>
        <v>#REF!</v>
      </c>
      <c r="J11" s="78" t="e">
        <f t="shared" ref="J11:O11" si="1">J12</f>
        <v>#REF!</v>
      </c>
      <c r="K11" s="78" t="e">
        <f t="shared" si="1"/>
        <v>#REF!</v>
      </c>
      <c r="L11" s="213" t="e">
        <f t="shared" si="1"/>
        <v>#REF!</v>
      </c>
      <c r="M11" s="170" t="e">
        <f t="shared" si="1"/>
        <v>#REF!</v>
      </c>
      <c r="N11" s="213" t="e">
        <f t="shared" si="1"/>
        <v>#REF!</v>
      </c>
      <c r="O11" s="170">
        <f t="shared" si="1"/>
        <v>38854.400000000001</v>
      </c>
    </row>
    <row r="12" spans="1:15" ht="25.5" customHeight="1" x14ac:dyDescent="0.25">
      <c r="A12" s="1"/>
      <c r="B12" s="150" t="s">
        <v>145</v>
      </c>
      <c r="C12" s="12">
        <v>901</v>
      </c>
      <c r="D12" s="63" t="s">
        <v>146</v>
      </c>
      <c r="E12" s="12"/>
      <c r="F12" s="12"/>
      <c r="G12" s="79" t="e">
        <f t="shared" ref="G12:O12" si="2">G13+G22+G31+G59+G98+G101</f>
        <v>#REF!</v>
      </c>
      <c r="H12" s="79" t="e">
        <f t="shared" si="2"/>
        <v>#REF!</v>
      </c>
      <c r="I12" s="79" t="e">
        <f t="shared" si="2"/>
        <v>#REF!</v>
      </c>
      <c r="J12" s="79" t="e">
        <f t="shared" si="2"/>
        <v>#REF!</v>
      </c>
      <c r="K12" s="79" t="e">
        <f t="shared" si="2"/>
        <v>#REF!</v>
      </c>
      <c r="L12" s="214" t="e">
        <f t="shared" si="2"/>
        <v>#REF!</v>
      </c>
      <c r="M12" s="109" t="e">
        <f t="shared" si="2"/>
        <v>#REF!</v>
      </c>
      <c r="N12" s="214" t="e">
        <f t="shared" si="2"/>
        <v>#REF!</v>
      </c>
      <c r="O12" s="109">
        <f t="shared" si="2"/>
        <v>38854.400000000001</v>
      </c>
    </row>
    <row r="13" spans="1:15" ht="36" customHeight="1" x14ac:dyDescent="0.25">
      <c r="A13" s="1"/>
      <c r="B13" s="151" t="s">
        <v>151</v>
      </c>
      <c r="C13" s="20">
        <v>901</v>
      </c>
      <c r="D13" s="64" t="s">
        <v>141</v>
      </c>
      <c r="E13" s="20"/>
      <c r="F13" s="20"/>
      <c r="G13" s="80" t="e">
        <f>#REF!</f>
        <v>#REF!</v>
      </c>
      <c r="H13" s="80" t="e">
        <f>#REF!</f>
        <v>#REF!</v>
      </c>
      <c r="I13" s="80" t="e">
        <f>#REF!</f>
        <v>#REF!</v>
      </c>
      <c r="J13" s="80" t="e">
        <f>#REF!</f>
        <v>#REF!</v>
      </c>
      <c r="K13" s="80" t="e">
        <f>#REF!</f>
        <v>#REF!</v>
      </c>
      <c r="L13" s="215" t="e">
        <f>#REF!</f>
        <v>#REF!</v>
      </c>
      <c r="M13" s="171" t="e">
        <f>#REF!</f>
        <v>#REF!</v>
      </c>
      <c r="N13" s="215" t="e">
        <f>#REF!</f>
        <v>#REF!</v>
      </c>
      <c r="O13" s="171">
        <f>O14+O15+O16+O17+O18+O19+O20+O21</f>
        <v>1632.9</v>
      </c>
    </row>
    <row r="14" spans="1:15" ht="23.25" customHeight="1" x14ac:dyDescent="0.25">
      <c r="A14" s="1"/>
      <c r="B14" s="153" t="s">
        <v>46</v>
      </c>
      <c r="C14" s="6">
        <v>901</v>
      </c>
      <c r="D14" s="66" t="s">
        <v>141</v>
      </c>
      <c r="E14" s="4" t="s">
        <v>56</v>
      </c>
      <c r="F14" s="4" t="s">
        <v>44</v>
      </c>
      <c r="G14" s="82">
        <v>877.7</v>
      </c>
      <c r="I14" s="60">
        <f t="shared" ref="I14:I16" si="3">G14+H14</f>
        <v>877.7</v>
      </c>
      <c r="J14" s="127"/>
      <c r="K14" s="56">
        <f t="shared" ref="K14" si="4">I14+J14</f>
        <v>877.7</v>
      </c>
      <c r="L14" s="212"/>
      <c r="M14" s="56">
        <f t="shared" ref="M14:M15" si="5">K14+L14</f>
        <v>877.7</v>
      </c>
      <c r="N14" s="212">
        <v>34</v>
      </c>
      <c r="O14" s="56">
        <v>949.2</v>
      </c>
    </row>
    <row r="15" spans="1:15" ht="23.25" customHeight="1" x14ac:dyDescent="0.25">
      <c r="A15" s="1"/>
      <c r="B15" s="153" t="s">
        <v>305</v>
      </c>
      <c r="C15" s="6">
        <v>901</v>
      </c>
      <c r="D15" s="66" t="s">
        <v>141</v>
      </c>
      <c r="E15" s="4" t="s">
        <v>56</v>
      </c>
      <c r="F15" s="4">
        <v>122</v>
      </c>
      <c r="G15" s="82"/>
      <c r="I15" s="60"/>
      <c r="J15" s="127"/>
      <c r="K15" s="56"/>
      <c r="L15" s="212">
        <v>52.8</v>
      </c>
      <c r="M15" s="56">
        <f t="shared" si="5"/>
        <v>52.8</v>
      </c>
      <c r="N15" s="212"/>
      <c r="O15" s="56">
        <v>56.2</v>
      </c>
    </row>
    <row r="16" spans="1:15" ht="52.5" customHeight="1" x14ac:dyDescent="0.25">
      <c r="A16" s="1"/>
      <c r="B16" s="153" t="s">
        <v>88</v>
      </c>
      <c r="C16" s="6">
        <v>901</v>
      </c>
      <c r="D16" s="66" t="s">
        <v>141</v>
      </c>
      <c r="E16" s="4" t="s">
        <v>56</v>
      </c>
      <c r="F16" s="4" t="s">
        <v>132</v>
      </c>
      <c r="G16" s="82">
        <v>265.10000000000002</v>
      </c>
      <c r="I16" s="60">
        <f t="shared" si="3"/>
        <v>265.10000000000002</v>
      </c>
      <c r="J16" s="127"/>
      <c r="K16" s="56">
        <f>I16+J16</f>
        <v>265.10000000000002</v>
      </c>
      <c r="L16" s="212"/>
      <c r="M16" s="56">
        <f>K16+L16</f>
        <v>265.10000000000002</v>
      </c>
      <c r="N16" s="212"/>
      <c r="O16" s="56">
        <v>256.39999999999998</v>
      </c>
    </row>
    <row r="17" spans="1:15" ht="52.5" customHeight="1" x14ac:dyDescent="0.25">
      <c r="A17" s="1"/>
      <c r="B17" s="153" t="s">
        <v>46</v>
      </c>
      <c r="C17" s="6">
        <v>901</v>
      </c>
      <c r="D17" s="66" t="s">
        <v>141</v>
      </c>
      <c r="E17" s="7" t="s">
        <v>319</v>
      </c>
      <c r="F17" s="4" t="s">
        <v>44</v>
      </c>
      <c r="G17" s="82">
        <v>877.7</v>
      </c>
      <c r="I17" s="60">
        <f t="shared" ref="I17:I18" si="6">G17+H17</f>
        <v>877.7</v>
      </c>
      <c r="J17" s="127"/>
      <c r="K17" s="56">
        <f t="shared" ref="K17" si="7">I17+J17</f>
        <v>877.7</v>
      </c>
      <c r="L17" s="212"/>
      <c r="M17" s="56"/>
      <c r="N17" s="212"/>
      <c r="O17" s="56">
        <v>106.5</v>
      </c>
    </row>
    <row r="18" spans="1:15" ht="52.5" customHeight="1" x14ac:dyDescent="0.25">
      <c r="A18" s="1"/>
      <c r="B18" s="153" t="s">
        <v>88</v>
      </c>
      <c r="C18" s="6">
        <v>901</v>
      </c>
      <c r="D18" s="66" t="s">
        <v>141</v>
      </c>
      <c r="E18" s="7" t="s">
        <v>319</v>
      </c>
      <c r="F18" s="4" t="s">
        <v>132</v>
      </c>
      <c r="G18" s="82">
        <v>265.10000000000002</v>
      </c>
      <c r="I18" s="60">
        <f t="shared" si="6"/>
        <v>265.10000000000002</v>
      </c>
      <c r="J18" s="127"/>
      <c r="K18" s="56">
        <f>I18+J18</f>
        <v>265.10000000000002</v>
      </c>
      <c r="L18" s="212"/>
      <c r="M18" s="56"/>
      <c r="N18" s="212"/>
      <c r="O18" s="56">
        <v>28.9</v>
      </c>
    </row>
    <row r="19" spans="1:15" ht="52.5" customHeight="1" x14ac:dyDescent="0.25">
      <c r="A19" s="1"/>
      <c r="B19" s="153" t="s">
        <v>46</v>
      </c>
      <c r="C19" s="6">
        <v>901</v>
      </c>
      <c r="D19" s="66" t="s">
        <v>141</v>
      </c>
      <c r="E19" s="7" t="s">
        <v>289</v>
      </c>
      <c r="F19" s="4" t="s">
        <v>44</v>
      </c>
      <c r="G19" s="82">
        <v>877.7</v>
      </c>
      <c r="I19" s="60">
        <f t="shared" ref="I19:I20" si="8">G19+H19</f>
        <v>877.7</v>
      </c>
      <c r="J19" s="127"/>
      <c r="K19" s="56">
        <f t="shared" ref="K19" si="9">I19+J19</f>
        <v>877.7</v>
      </c>
      <c r="L19" s="212"/>
      <c r="M19" s="56"/>
      <c r="N19" s="212"/>
      <c r="O19" s="268">
        <v>97</v>
      </c>
    </row>
    <row r="20" spans="1:15" ht="52.5" customHeight="1" x14ac:dyDescent="0.25">
      <c r="A20" s="1"/>
      <c r="B20" s="153" t="s">
        <v>88</v>
      </c>
      <c r="C20" s="6">
        <v>901</v>
      </c>
      <c r="D20" s="66" t="s">
        <v>141</v>
      </c>
      <c r="E20" s="7" t="s">
        <v>289</v>
      </c>
      <c r="F20" s="4" t="s">
        <v>132</v>
      </c>
      <c r="G20" s="82">
        <v>265.10000000000002</v>
      </c>
      <c r="I20" s="60">
        <f t="shared" si="8"/>
        <v>265.10000000000002</v>
      </c>
      <c r="J20" s="127"/>
      <c r="K20" s="56">
        <f>I20+J20</f>
        <v>265.10000000000002</v>
      </c>
      <c r="L20" s="212"/>
      <c r="M20" s="56"/>
      <c r="N20" s="212"/>
      <c r="O20" s="268">
        <v>90.1</v>
      </c>
    </row>
    <row r="21" spans="1:15" ht="52.5" customHeight="1" x14ac:dyDescent="0.25">
      <c r="A21" s="1"/>
      <c r="B21" s="153" t="s">
        <v>46</v>
      </c>
      <c r="C21" s="6">
        <v>901</v>
      </c>
      <c r="D21" s="66" t="s">
        <v>141</v>
      </c>
      <c r="E21" s="7" t="s">
        <v>320</v>
      </c>
      <c r="F21" s="4" t="s">
        <v>44</v>
      </c>
      <c r="G21" s="82"/>
      <c r="H21" s="60"/>
      <c r="I21" s="60"/>
      <c r="J21" s="133"/>
      <c r="K21" s="60"/>
      <c r="L21" s="212"/>
      <c r="M21" s="56"/>
      <c r="N21" s="212"/>
      <c r="O21" s="268">
        <v>48.6</v>
      </c>
    </row>
    <row r="22" spans="1:15" ht="50.25" customHeight="1" x14ac:dyDescent="0.25">
      <c r="A22" s="1"/>
      <c r="B22" s="154" t="s">
        <v>152</v>
      </c>
      <c r="C22" s="22">
        <v>901</v>
      </c>
      <c r="D22" s="67" t="s">
        <v>100</v>
      </c>
      <c r="E22" s="22"/>
      <c r="F22" s="22"/>
      <c r="G22" s="83" t="e">
        <f>#REF!</f>
        <v>#REF!</v>
      </c>
      <c r="H22" s="83" t="e">
        <f>#REF!</f>
        <v>#REF!</v>
      </c>
      <c r="I22" s="83" t="e">
        <f>#REF!</f>
        <v>#REF!</v>
      </c>
      <c r="J22" s="83" t="e">
        <f>#REF!</f>
        <v>#REF!</v>
      </c>
      <c r="K22" s="83" t="e">
        <f>#REF!</f>
        <v>#REF!</v>
      </c>
      <c r="L22" s="215" t="e">
        <f>#REF!+L27</f>
        <v>#REF!</v>
      </c>
      <c r="M22" s="172" t="e">
        <f>#REF!+M27</f>
        <v>#REF!</v>
      </c>
      <c r="N22" s="215" t="e">
        <f>#REF!+N27</f>
        <v>#REF!</v>
      </c>
      <c r="O22" s="172">
        <f>O23+O24+O25+O26+O27+O28+O29+O30</f>
        <v>856.7</v>
      </c>
    </row>
    <row r="23" spans="1:15" ht="24.75" customHeight="1" x14ac:dyDescent="0.25">
      <c r="A23" s="1"/>
      <c r="B23" s="153" t="s">
        <v>46</v>
      </c>
      <c r="C23" s="4">
        <v>901</v>
      </c>
      <c r="D23" s="66" t="s">
        <v>100</v>
      </c>
      <c r="E23" s="4" t="s">
        <v>69</v>
      </c>
      <c r="F23" s="4" t="s">
        <v>44</v>
      </c>
      <c r="G23" s="82">
        <v>308.39999999999998</v>
      </c>
      <c r="I23" s="60">
        <f t="shared" ref="I23:I26" si="10">G23+H23</f>
        <v>308.39999999999998</v>
      </c>
      <c r="J23" s="127"/>
      <c r="K23" s="56">
        <f t="shared" ref="K23:K25" si="11">I23+J23</f>
        <v>308.39999999999998</v>
      </c>
      <c r="L23" s="212"/>
      <c r="M23" s="56">
        <f t="shared" ref="M23:M25" si="12">K23+L23</f>
        <v>308.39999999999998</v>
      </c>
      <c r="N23" s="212">
        <v>67.400000000000006</v>
      </c>
      <c r="O23" s="56">
        <v>367.5</v>
      </c>
    </row>
    <row r="24" spans="1:15" ht="24.75" customHeight="1" x14ac:dyDescent="0.25">
      <c r="A24" s="1"/>
      <c r="B24" s="153" t="s">
        <v>305</v>
      </c>
      <c r="C24" s="6">
        <v>901</v>
      </c>
      <c r="D24" s="66" t="s">
        <v>100</v>
      </c>
      <c r="E24" s="7" t="s">
        <v>69</v>
      </c>
      <c r="F24" s="4">
        <v>122</v>
      </c>
      <c r="G24" s="82"/>
      <c r="I24" s="60"/>
      <c r="J24" s="127"/>
      <c r="K24" s="56"/>
      <c r="L24" s="212"/>
      <c r="M24" s="56"/>
      <c r="N24" s="212">
        <v>10.3</v>
      </c>
      <c r="O24" s="56">
        <f t="shared" ref="O24" si="13">M24+N24</f>
        <v>10.3</v>
      </c>
    </row>
    <row r="25" spans="1:15" ht="63" customHeight="1" x14ac:dyDescent="0.25">
      <c r="A25" s="1"/>
      <c r="B25" s="153" t="s">
        <v>135</v>
      </c>
      <c r="C25" s="4">
        <v>901</v>
      </c>
      <c r="D25" s="66" t="s">
        <v>100</v>
      </c>
      <c r="E25" s="4" t="s">
        <v>69</v>
      </c>
      <c r="F25" s="4">
        <v>129</v>
      </c>
      <c r="G25" s="82">
        <v>93.1</v>
      </c>
      <c r="I25" s="60">
        <f t="shared" si="10"/>
        <v>93.1</v>
      </c>
      <c r="J25" s="127"/>
      <c r="K25" s="56">
        <f t="shared" si="11"/>
        <v>93.1</v>
      </c>
      <c r="L25" s="212"/>
      <c r="M25" s="56">
        <f t="shared" si="12"/>
        <v>93.1</v>
      </c>
      <c r="N25" s="212">
        <v>-6.3</v>
      </c>
      <c r="O25" s="56">
        <v>100.1</v>
      </c>
    </row>
    <row r="26" spans="1:15" ht="48.75" customHeight="1" x14ac:dyDescent="0.25">
      <c r="A26" s="1"/>
      <c r="B26" s="153" t="s">
        <v>88</v>
      </c>
      <c r="C26" s="4">
        <v>901</v>
      </c>
      <c r="D26" s="66" t="s">
        <v>100</v>
      </c>
      <c r="E26" s="4" t="s">
        <v>69</v>
      </c>
      <c r="F26" s="4">
        <v>123</v>
      </c>
      <c r="G26" s="82">
        <v>240</v>
      </c>
      <c r="I26" s="60">
        <f t="shared" si="10"/>
        <v>240</v>
      </c>
      <c r="J26" s="127"/>
      <c r="K26" s="56">
        <f>I26+J26</f>
        <v>240</v>
      </c>
      <c r="L26" s="212">
        <v>2.4</v>
      </c>
      <c r="M26" s="56">
        <f>K26+L26</f>
        <v>242.4</v>
      </c>
      <c r="N26" s="212"/>
      <c r="O26" s="56">
        <v>240</v>
      </c>
    </row>
    <row r="27" spans="1:15" ht="48.75" customHeight="1" x14ac:dyDescent="0.25">
      <c r="A27" s="1"/>
      <c r="B27" s="153" t="s">
        <v>81</v>
      </c>
      <c r="C27" s="4">
        <v>901</v>
      </c>
      <c r="D27" s="66" t="s">
        <v>100</v>
      </c>
      <c r="E27" s="4" t="s">
        <v>69</v>
      </c>
      <c r="F27" s="4">
        <v>244</v>
      </c>
      <c r="G27" s="82"/>
      <c r="H27" s="60"/>
      <c r="I27" s="60"/>
      <c r="J27" s="133"/>
      <c r="K27" s="60"/>
      <c r="L27" s="216">
        <v>14</v>
      </c>
      <c r="M27" s="128">
        <f>K27+L27</f>
        <v>14</v>
      </c>
      <c r="N27" s="216">
        <v>1.5</v>
      </c>
      <c r="O27" s="128">
        <f>M27+N27</f>
        <v>15.5</v>
      </c>
    </row>
    <row r="28" spans="1:15" ht="48.75" customHeight="1" x14ac:dyDescent="0.25">
      <c r="A28" s="1"/>
      <c r="B28" s="153" t="s">
        <v>46</v>
      </c>
      <c r="C28" s="6">
        <v>901</v>
      </c>
      <c r="D28" s="66" t="s">
        <v>100</v>
      </c>
      <c r="E28" s="7" t="s">
        <v>289</v>
      </c>
      <c r="F28" s="4" t="s">
        <v>44</v>
      </c>
      <c r="G28" s="82"/>
      <c r="H28" s="60"/>
      <c r="I28" s="60"/>
      <c r="J28" s="133"/>
      <c r="K28" s="60"/>
      <c r="L28" s="216"/>
      <c r="M28" s="128"/>
      <c r="N28" s="216"/>
      <c r="O28" s="287">
        <v>49.6</v>
      </c>
    </row>
    <row r="29" spans="1:15" ht="48.75" customHeight="1" x14ac:dyDescent="0.25">
      <c r="A29" s="1"/>
      <c r="B29" s="153" t="s">
        <v>88</v>
      </c>
      <c r="C29" s="6">
        <v>901</v>
      </c>
      <c r="D29" s="66" t="s">
        <v>100</v>
      </c>
      <c r="E29" s="7" t="s">
        <v>289</v>
      </c>
      <c r="F29" s="4" t="s">
        <v>132</v>
      </c>
      <c r="G29" s="82"/>
      <c r="H29" s="60"/>
      <c r="I29" s="60"/>
      <c r="J29" s="133"/>
      <c r="K29" s="60"/>
      <c r="L29" s="216"/>
      <c r="M29" s="128"/>
      <c r="N29" s="216"/>
      <c r="O29" s="287">
        <v>43.1</v>
      </c>
    </row>
    <row r="30" spans="1:15" ht="48.75" customHeight="1" x14ac:dyDescent="0.25">
      <c r="A30" s="1"/>
      <c r="B30" s="153" t="s">
        <v>46</v>
      </c>
      <c r="C30" s="6">
        <v>901</v>
      </c>
      <c r="D30" s="66" t="s">
        <v>100</v>
      </c>
      <c r="E30" s="7" t="s">
        <v>320</v>
      </c>
      <c r="F30" s="4" t="s">
        <v>44</v>
      </c>
      <c r="G30" s="82"/>
      <c r="H30" s="60"/>
      <c r="I30" s="60"/>
      <c r="J30" s="133"/>
      <c r="K30" s="60"/>
      <c r="L30" s="216"/>
      <c r="M30" s="128"/>
      <c r="N30" s="216"/>
      <c r="O30" s="287">
        <v>30.6</v>
      </c>
    </row>
    <row r="31" spans="1:15" ht="51" customHeight="1" x14ac:dyDescent="0.25">
      <c r="A31" s="1"/>
      <c r="B31" s="154" t="s">
        <v>153</v>
      </c>
      <c r="C31" s="20">
        <v>901</v>
      </c>
      <c r="D31" s="64" t="s">
        <v>5</v>
      </c>
      <c r="E31" s="20"/>
      <c r="F31" s="20"/>
      <c r="G31" s="80" t="e">
        <f>G32+G44+G49+G51+#REF!+G57</f>
        <v>#REF!</v>
      </c>
      <c r="H31" s="80" t="e">
        <f>H32+H44+H49+H51+#REF!+H57</f>
        <v>#REF!</v>
      </c>
      <c r="I31" s="80" t="e">
        <f>I32+I44+I49+I51+#REF!+I57</f>
        <v>#REF!</v>
      </c>
      <c r="J31" s="80" t="e">
        <f>J32+J44+J49+J51+#REF!+J57</f>
        <v>#REF!</v>
      </c>
      <c r="K31" s="80" t="e">
        <f>K32+K44+K49+K51+#REF!+K57</f>
        <v>#REF!</v>
      </c>
      <c r="L31" s="215" t="e">
        <f>L32+L44+L49+L51+#REF!+L57</f>
        <v>#REF!</v>
      </c>
      <c r="M31" s="171" t="e">
        <f>M32+M44+M49+M51+#REF!+M57</f>
        <v>#REF!</v>
      </c>
      <c r="N31" s="215" t="e">
        <f>N32+N44+N49+N51+#REF!+N57</f>
        <v>#REF!</v>
      </c>
      <c r="O31" s="171">
        <f>O32+O44+O49+O51+O57+O42</f>
        <v>13926.2</v>
      </c>
    </row>
    <row r="32" spans="1:15" ht="52.5" customHeight="1" x14ac:dyDescent="0.25">
      <c r="A32" s="1"/>
      <c r="B32" s="155" t="s">
        <v>154</v>
      </c>
      <c r="C32" s="10">
        <v>901</v>
      </c>
      <c r="D32" s="68" t="s">
        <v>5</v>
      </c>
      <c r="E32" s="10" t="s">
        <v>69</v>
      </c>
      <c r="F32" s="10" t="s">
        <v>20</v>
      </c>
      <c r="G32" s="84">
        <f>G33</f>
        <v>10223.200000000001</v>
      </c>
      <c r="H32" s="84">
        <f t="shared" ref="H32:O32" si="14">H33</f>
        <v>0</v>
      </c>
      <c r="I32" s="84">
        <f t="shared" si="14"/>
        <v>10223.200000000001</v>
      </c>
      <c r="J32" s="84">
        <f t="shared" si="14"/>
        <v>0</v>
      </c>
      <c r="K32" s="84">
        <f t="shared" si="14"/>
        <v>10223.200000000001</v>
      </c>
      <c r="L32" s="217">
        <f t="shared" si="14"/>
        <v>-28.5</v>
      </c>
      <c r="M32" s="173">
        <f t="shared" si="14"/>
        <v>10194.700000000001</v>
      </c>
      <c r="N32" s="217">
        <f t="shared" si="14"/>
        <v>10</v>
      </c>
      <c r="O32" s="173">
        <f t="shared" si="14"/>
        <v>11688.900000000001</v>
      </c>
    </row>
    <row r="33" spans="1:18" ht="22.5" customHeight="1" x14ac:dyDescent="0.25">
      <c r="A33" s="1"/>
      <c r="B33" s="152" t="s">
        <v>90</v>
      </c>
      <c r="C33" s="6">
        <v>901</v>
      </c>
      <c r="D33" s="65" t="s">
        <v>5</v>
      </c>
      <c r="E33" s="8" t="s">
        <v>69</v>
      </c>
      <c r="F33" s="6" t="s">
        <v>99</v>
      </c>
      <c r="G33" s="81">
        <f>G34+G35+G36</f>
        <v>10223.200000000001</v>
      </c>
      <c r="I33" s="60">
        <f>G33+H33</f>
        <v>10223.200000000001</v>
      </c>
      <c r="J33" s="127"/>
      <c r="K33" s="56">
        <f>I33+J33</f>
        <v>10223.200000000001</v>
      </c>
      <c r="L33" s="212">
        <f>L34+L35+L36</f>
        <v>-28.5</v>
      </c>
      <c r="M33" s="56">
        <f>K33+L33</f>
        <v>10194.700000000001</v>
      </c>
      <c r="N33" s="212">
        <f>N34+N35+N36</f>
        <v>10</v>
      </c>
      <c r="O33" s="56">
        <f>O34+O35+O36+O37+O38+O39+O40+O41</f>
        <v>11688.900000000001</v>
      </c>
    </row>
    <row r="34" spans="1:18" ht="28.5" customHeight="1" x14ac:dyDescent="0.25">
      <c r="A34" s="1"/>
      <c r="B34" s="153" t="s">
        <v>46</v>
      </c>
      <c r="C34" s="4">
        <v>901</v>
      </c>
      <c r="D34" s="66" t="s">
        <v>5</v>
      </c>
      <c r="E34" s="7" t="s">
        <v>69</v>
      </c>
      <c r="F34" s="4" t="s">
        <v>44</v>
      </c>
      <c r="G34" s="82">
        <v>7775.1</v>
      </c>
      <c r="I34" s="60">
        <f t="shared" ref="I34:I36" si="15">G34+H34</f>
        <v>7775.1</v>
      </c>
      <c r="J34" s="127"/>
      <c r="K34" s="56">
        <f t="shared" ref="K34:K36" si="16">I34+J34</f>
        <v>7775.1</v>
      </c>
      <c r="L34" s="212"/>
      <c r="M34" s="56">
        <f t="shared" ref="M34:M36" si="17">K34+L34</f>
        <v>7775.1</v>
      </c>
      <c r="N34" s="212"/>
      <c r="O34" s="56">
        <v>7166.6</v>
      </c>
    </row>
    <row r="35" spans="1:18" ht="39" customHeight="1" x14ac:dyDescent="0.25">
      <c r="A35" s="1"/>
      <c r="B35" s="153" t="s">
        <v>74</v>
      </c>
      <c r="C35" s="4">
        <v>901</v>
      </c>
      <c r="D35" s="66" t="s">
        <v>5</v>
      </c>
      <c r="E35" s="7" t="s">
        <v>69</v>
      </c>
      <c r="F35" s="4" t="s">
        <v>103</v>
      </c>
      <c r="G35" s="82">
        <v>100</v>
      </c>
      <c r="I35" s="60">
        <f t="shared" si="15"/>
        <v>100</v>
      </c>
      <c r="J35" s="127"/>
      <c r="K35" s="56">
        <f t="shared" si="16"/>
        <v>100</v>
      </c>
      <c r="L35" s="212">
        <v>-28.5</v>
      </c>
      <c r="M35" s="56">
        <f t="shared" si="17"/>
        <v>71.5</v>
      </c>
      <c r="N35" s="212">
        <v>10</v>
      </c>
      <c r="O35" s="56">
        <v>83</v>
      </c>
    </row>
    <row r="36" spans="1:18" ht="54" customHeight="1" x14ac:dyDescent="0.25">
      <c r="A36" s="1"/>
      <c r="B36" s="153" t="s">
        <v>88</v>
      </c>
      <c r="C36" s="4">
        <v>901</v>
      </c>
      <c r="D36" s="66" t="s">
        <v>5</v>
      </c>
      <c r="E36" s="7" t="s">
        <v>69</v>
      </c>
      <c r="F36" s="4" t="s">
        <v>132</v>
      </c>
      <c r="G36" s="82">
        <v>2348.1</v>
      </c>
      <c r="I36" s="60">
        <f t="shared" si="15"/>
        <v>2348.1</v>
      </c>
      <c r="J36" s="127"/>
      <c r="K36" s="56">
        <f t="shared" si="16"/>
        <v>2348.1</v>
      </c>
      <c r="L36" s="212"/>
      <c r="M36" s="56">
        <f t="shared" si="17"/>
        <v>2348.1</v>
      </c>
      <c r="N36" s="212"/>
      <c r="O36" s="56">
        <v>2134.8000000000002</v>
      </c>
      <c r="R36" t="e">
        <f>O32+O44+O49+O51+#REF!+O57</f>
        <v>#REF!</v>
      </c>
    </row>
    <row r="37" spans="1:18" ht="54" customHeight="1" x14ac:dyDescent="0.25">
      <c r="A37" s="1"/>
      <c r="B37" s="153" t="s">
        <v>46</v>
      </c>
      <c r="C37" s="4">
        <v>901</v>
      </c>
      <c r="D37" s="66" t="s">
        <v>5</v>
      </c>
      <c r="E37" s="7" t="s">
        <v>321</v>
      </c>
      <c r="F37" s="4" t="s">
        <v>44</v>
      </c>
      <c r="G37" s="82"/>
      <c r="H37" s="60"/>
      <c r="I37" s="60"/>
      <c r="J37" s="133"/>
      <c r="K37" s="60"/>
      <c r="L37" s="212"/>
      <c r="M37" s="56"/>
      <c r="N37" s="212"/>
      <c r="O37" s="56">
        <v>96.3</v>
      </c>
    </row>
    <row r="38" spans="1:18" ht="54" customHeight="1" x14ac:dyDescent="0.25">
      <c r="A38" s="1"/>
      <c r="B38" s="153" t="s">
        <v>88</v>
      </c>
      <c r="C38" s="4">
        <v>901</v>
      </c>
      <c r="D38" s="66" t="s">
        <v>5</v>
      </c>
      <c r="E38" s="7" t="s">
        <v>321</v>
      </c>
      <c r="F38" s="4" t="s">
        <v>132</v>
      </c>
      <c r="G38" s="82"/>
      <c r="H38" s="60"/>
      <c r="I38" s="60"/>
      <c r="J38" s="133"/>
      <c r="K38" s="60"/>
      <c r="L38" s="212"/>
      <c r="M38" s="56"/>
      <c r="N38" s="212"/>
      <c r="O38" s="56">
        <v>31.4</v>
      </c>
    </row>
    <row r="39" spans="1:18" ht="54" customHeight="1" x14ac:dyDescent="0.25">
      <c r="A39" s="1"/>
      <c r="B39" s="153" t="s">
        <v>46</v>
      </c>
      <c r="C39" s="4">
        <v>901</v>
      </c>
      <c r="D39" s="66" t="s">
        <v>5</v>
      </c>
      <c r="E39" s="7" t="s">
        <v>289</v>
      </c>
      <c r="F39" s="4" t="s">
        <v>44</v>
      </c>
      <c r="G39" s="82"/>
      <c r="H39" s="60"/>
      <c r="I39" s="60"/>
      <c r="J39" s="133"/>
      <c r="K39" s="60"/>
      <c r="L39" s="212"/>
      <c r="M39" s="56"/>
      <c r="N39" s="212"/>
      <c r="O39" s="268">
        <v>1073.2</v>
      </c>
    </row>
    <row r="40" spans="1:18" ht="54" customHeight="1" x14ac:dyDescent="0.25">
      <c r="A40" s="1"/>
      <c r="B40" s="153" t="s">
        <v>88</v>
      </c>
      <c r="C40" s="4">
        <v>901</v>
      </c>
      <c r="D40" s="66" t="s">
        <v>5</v>
      </c>
      <c r="E40" s="7" t="s">
        <v>289</v>
      </c>
      <c r="F40" s="4" t="s">
        <v>132</v>
      </c>
      <c r="G40" s="82"/>
      <c r="H40" s="60"/>
      <c r="I40" s="60"/>
      <c r="J40" s="133"/>
      <c r="K40" s="60"/>
      <c r="L40" s="212"/>
      <c r="M40" s="56"/>
      <c r="N40" s="212"/>
      <c r="O40" s="268">
        <v>657.7</v>
      </c>
    </row>
    <row r="41" spans="1:18" ht="54" customHeight="1" x14ac:dyDescent="0.25">
      <c r="A41" s="1"/>
      <c r="B41" s="153" t="s">
        <v>46</v>
      </c>
      <c r="C41" s="4">
        <v>901</v>
      </c>
      <c r="D41" s="66" t="s">
        <v>5</v>
      </c>
      <c r="E41" s="7" t="s">
        <v>320</v>
      </c>
      <c r="F41" s="4">
        <v>121</v>
      </c>
      <c r="G41" s="82"/>
      <c r="H41" s="60"/>
      <c r="I41" s="60"/>
      <c r="J41" s="133"/>
      <c r="K41" s="60"/>
      <c r="L41" s="212"/>
      <c r="M41" s="56"/>
      <c r="N41" s="212"/>
      <c r="O41" s="268">
        <v>445.9</v>
      </c>
    </row>
    <row r="42" spans="1:18" ht="54" customHeight="1" x14ac:dyDescent="0.25">
      <c r="A42" s="1"/>
      <c r="B42" s="158" t="s">
        <v>323</v>
      </c>
      <c r="C42" s="29">
        <v>901</v>
      </c>
      <c r="D42" s="72" t="s">
        <v>5</v>
      </c>
      <c r="E42" s="41" t="s">
        <v>322</v>
      </c>
      <c r="F42" s="29"/>
      <c r="G42" s="46"/>
      <c r="H42" s="112"/>
      <c r="I42" s="112"/>
      <c r="J42" s="136"/>
      <c r="K42" s="112"/>
      <c r="L42" s="240"/>
      <c r="M42" s="110"/>
      <c r="N42" s="240"/>
      <c r="O42" s="110">
        <f>O43</f>
        <v>663</v>
      </c>
    </row>
    <row r="43" spans="1:18" ht="31.5" customHeight="1" x14ac:dyDescent="0.25">
      <c r="A43" s="1"/>
      <c r="B43" s="153" t="s">
        <v>25</v>
      </c>
      <c r="C43" s="4">
        <v>901</v>
      </c>
      <c r="D43" s="66" t="s">
        <v>5</v>
      </c>
      <c r="E43" s="7" t="s">
        <v>322</v>
      </c>
      <c r="F43" s="4">
        <v>350</v>
      </c>
      <c r="G43" s="82"/>
      <c r="H43" s="60"/>
      <c r="I43" s="60"/>
      <c r="J43" s="133"/>
      <c r="K43" s="60"/>
      <c r="L43" s="212"/>
      <c r="M43" s="56"/>
      <c r="N43" s="212"/>
      <c r="O43" s="56">
        <v>663</v>
      </c>
    </row>
    <row r="44" spans="1:18" ht="39" customHeight="1" x14ac:dyDescent="0.25">
      <c r="A44" s="1"/>
      <c r="B44" s="155" t="s">
        <v>155</v>
      </c>
      <c r="C44" s="10">
        <v>901</v>
      </c>
      <c r="D44" s="68" t="s">
        <v>5</v>
      </c>
      <c r="E44" s="10" t="s">
        <v>45</v>
      </c>
      <c r="F44" s="10"/>
      <c r="G44" s="85">
        <f>G45+G48</f>
        <v>436.90000000000003</v>
      </c>
      <c r="H44" s="85">
        <f t="shared" ref="H44:K44" si="18">H45+H48</f>
        <v>0</v>
      </c>
      <c r="I44" s="85">
        <f t="shared" si="18"/>
        <v>436.90000000000003</v>
      </c>
      <c r="J44" s="85">
        <f t="shared" si="18"/>
        <v>0</v>
      </c>
      <c r="K44" s="85">
        <f t="shared" si="18"/>
        <v>436.90000000000003</v>
      </c>
      <c r="L44" s="217">
        <f>L45+L48+L47</f>
        <v>0</v>
      </c>
      <c r="M44" s="174">
        <f>M45+M48</f>
        <v>436.90000000000003</v>
      </c>
      <c r="N44" s="217">
        <f>N45+N48+N47</f>
        <v>0</v>
      </c>
      <c r="O44" s="174">
        <f>O45+O48</f>
        <v>415</v>
      </c>
    </row>
    <row r="45" spans="1:18" ht="24.75" customHeight="1" x14ac:dyDescent="0.25">
      <c r="A45" s="1"/>
      <c r="B45" s="152" t="s">
        <v>90</v>
      </c>
      <c r="C45" s="6">
        <v>901</v>
      </c>
      <c r="D45" s="65" t="s">
        <v>5</v>
      </c>
      <c r="E45" s="6" t="s">
        <v>45</v>
      </c>
      <c r="F45" s="6" t="s">
        <v>99</v>
      </c>
      <c r="G45" s="86">
        <f>G46+G47</f>
        <v>436.90000000000003</v>
      </c>
      <c r="I45" s="60">
        <f>G45+H45</f>
        <v>436.90000000000003</v>
      </c>
      <c r="J45" s="127"/>
      <c r="K45" s="56">
        <f>I45+J45</f>
        <v>436.90000000000003</v>
      </c>
      <c r="L45" s="212"/>
      <c r="M45" s="56">
        <f>M46+M47</f>
        <v>434.40000000000003</v>
      </c>
      <c r="N45" s="212"/>
      <c r="O45" s="56">
        <f>O46+O47</f>
        <v>280.5</v>
      </c>
    </row>
    <row r="46" spans="1:18" ht="24.75" customHeight="1" x14ac:dyDescent="0.25">
      <c r="A46" s="1"/>
      <c r="B46" s="153" t="s">
        <v>46</v>
      </c>
      <c r="C46" s="4">
        <v>901</v>
      </c>
      <c r="D46" s="66" t="s">
        <v>5</v>
      </c>
      <c r="E46" s="4" t="s">
        <v>45</v>
      </c>
      <c r="F46" s="4" t="s">
        <v>44</v>
      </c>
      <c r="G46" s="82">
        <v>335.6</v>
      </c>
      <c r="I46" s="60">
        <f t="shared" ref="I46:I48" si="19">G46+H46</f>
        <v>335.6</v>
      </c>
      <c r="J46" s="127"/>
      <c r="K46" s="56">
        <f t="shared" ref="K46:K48" si="20">I46+J46</f>
        <v>335.6</v>
      </c>
      <c r="L46" s="212"/>
      <c r="M46" s="56">
        <f t="shared" ref="M46:M48" si="21">K46+L46</f>
        <v>335.6</v>
      </c>
      <c r="N46" s="212"/>
      <c r="O46" s="56">
        <v>194.5</v>
      </c>
    </row>
    <row r="47" spans="1:18" ht="54.75" customHeight="1" x14ac:dyDescent="0.25">
      <c r="A47" s="1"/>
      <c r="B47" s="153" t="s">
        <v>88</v>
      </c>
      <c r="C47" s="4">
        <v>901</v>
      </c>
      <c r="D47" s="66" t="s">
        <v>5</v>
      </c>
      <c r="E47" s="4" t="s">
        <v>45</v>
      </c>
      <c r="F47" s="4" t="s">
        <v>132</v>
      </c>
      <c r="G47" s="82">
        <v>101.3</v>
      </c>
      <c r="I47" s="60">
        <f t="shared" si="19"/>
        <v>101.3</v>
      </c>
      <c r="J47" s="127"/>
      <c r="K47" s="56">
        <f t="shared" si="20"/>
        <v>101.3</v>
      </c>
      <c r="L47" s="212">
        <v>-2.5</v>
      </c>
      <c r="M47" s="56">
        <f t="shared" si="21"/>
        <v>98.8</v>
      </c>
      <c r="N47" s="212">
        <v>-2.5</v>
      </c>
      <c r="O47" s="56">
        <v>86</v>
      </c>
    </row>
    <row r="48" spans="1:18" ht="45.75" customHeight="1" x14ac:dyDescent="0.25">
      <c r="A48" s="1"/>
      <c r="B48" s="153" t="s">
        <v>81</v>
      </c>
      <c r="C48" s="4">
        <v>901</v>
      </c>
      <c r="D48" s="66" t="s">
        <v>5</v>
      </c>
      <c r="E48" s="7" t="s">
        <v>45</v>
      </c>
      <c r="F48" s="4">
        <v>244</v>
      </c>
      <c r="G48" s="82"/>
      <c r="I48" s="60">
        <f t="shared" si="19"/>
        <v>0</v>
      </c>
      <c r="J48" s="127"/>
      <c r="K48" s="56">
        <f t="shared" si="20"/>
        <v>0</v>
      </c>
      <c r="L48" s="212">
        <v>2.5</v>
      </c>
      <c r="M48" s="56">
        <f t="shared" si="21"/>
        <v>2.5</v>
      </c>
      <c r="N48" s="212">
        <v>2.5</v>
      </c>
      <c r="O48" s="56">
        <v>134.5</v>
      </c>
    </row>
    <row r="49" spans="1:18" ht="35.25" customHeight="1" x14ac:dyDescent="0.25">
      <c r="A49" s="1"/>
      <c r="B49" s="155" t="s">
        <v>156</v>
      </c>
      <c r="C49" s="10">
        <v>901</v>
      </c>
      <c r="D49" s="68" t="s">
        <v>5</v>
      </c>
      <c r="E49" s="10" t="s">
        <v>105</v>
      </c>
      <c r="F49" s="10"/>
      <c r="G49" s="85">
        <f>G50</f>
        <v>0.3</v>
      </c>
      <c r="H49" s="85">
        <f t="shared" ref="H49:O49" si="22">H50</f>
        <v>0</v>
      </c>
      <c r="I49" s="85">
        <f t="shared" si="22"/>
        <v>0.3</v>
      </c>
      <c r="J49" s="85">
        <f t="shared" si="22"/>
        <v>0.6</v>
      </c>
      <c r="K49" s="85">
        <f t="shared" si="22"/>
        <v>0.89999999999999991</v>
      </c>
      <c r="L49" s="217">
        <f t="shared" si="22"/>
        <v>0</v>
      </c>
      <c r="M49" s="174">
        <f t="shared" si="22"/>
        <v>0.89999999999999991</v>
      </c>
      <c r="N49" s="217">
        <f t="shared" si="22"/>
        <v>0</v>
      </c>
      <c r="O49" s="174">
        <f t="shared" si="22"/>
        <v>1</v>
      </c>
    </row>
    <row r="50" spans="1:18" ht="37.5" customHeight="1" x14ac:dyDescent="0.25">
      <c r="A50" s="1"/>
      <c r="B50" s="153" t="s">
        <v>81</v>
      </c>
      <c r="C50" s="4">
        <v>901</v>
      </c>
      <c r="D50" s="66" t="s">
        <v>5</v>
      </c>
      <c r="E50" s="4" t="s">
        <v>105</v>
      </c>
      <c r="F50" s="4" t="s">
        <v>133</v>
      </c>
      <c r="G50" s="87">
        <v>0.3</v>
      </c>
      <c r="I50" s="60">
        <f>G50+H50</f>
        <v>0.3</v>
      </c>
      <c r="J50" s="127">
        <v>0.6</v>
      </c>
      <c r="K50" s="56">
        <f>I50+J50</f>
        <v>0.89999999999999991</v>
      </c>
      <c r="L50" s="212"/>
      <c r="M50" s="56">
        <f>K50+L50</f>
        <v>0.89999999999999991</v>
      </c>
      <c r="N50" s="212"/>
      <c r="O50" s="56">
        <v>1</v>
      </c>
    </row>
    <row r="51" spans="1:18" ht="51.75" customHeight="1" x14ac:dyDescent="0.25">
      <c r="A51" s="1"/>
      <c r="B51" s="155" t="s">
        <v>157</v>
      </c>
      <c r="C51" s="10">
        <v>901</v>
      </c>
      <c r="D51" s="68" t="s">
        <v>5</v>
      </c>
      <c r="E51" s="30" t="s">
        <v>255</v>
      </c>
      <c r="F51" s="28"/>
      <c r="G51" s="88">
        <f>G52+G56</f>
        <v>1067</v>
      </c>
      <c r="H51" s="88">
        <f t="shared" ref="H51:K51" si="23">H52+H56</f>
        <v>0</v>
      </c>
      <c r="I51" s="88">
        <f t="shared" si="23"/>
        <v>1067</v>
      </c>
      <c r="J51" s="88">
        <f t="shared" si="23"/>
        <v>0</v>
      </c>
      <c r="K51" s="88">
        <f t="shared" si="23"/>
        <v>1067</v>
      </c>
      <c r="L51" s="218">
        <f t="shared" ref="L51:M51" si="24">L52+L56</f>
        <v>0</v>
      </c>
      <c r="M51" s="175">
        <f t="shared" si="24"/>
        <v>1067</v>
      </c>
      <c r="N51" s="218">
        <f t="shared" ref="N51" si="25">N52+N56</f>
        <v>0</v>
      </c>
      <c r="O51" s="175">
        <f>O52+O56</f>
        <v>1144.8</v>
      </c>
    </row>
    <row r="52" spans="1:18" ht="24" customHeight="1" x14ac:dyDescent="0.25">
      <c r="A52" s="1"/>
      <c r="B52" s="152" t="s">
        <v>90</v>
      </c>
      <c r="C52" s="4">
        <v>901</v>
      </c>
      <c r="D52" s="65" t="s">
        <v>5</v>
      </c>
      <c r="E52" s="8" t="s">
        <v>255</v>
      </c>
      <c r="F52" s="27" t="s">
        <v>99</v>
      </c>
      <c r="G52" s="86">
        <f>G53+G55</f>
        <v>1067</v>
      </c>
      <c r="I52" s="60">
        <f>G52+H52</f>
        <v>1067</v>
      </c>
      <c r="J52" s="127"/>
      <c r="K52" s="56">
        <f>I52+J52</f>
        <v>1067</v>
      </c>
      <c r="L52" s="212">
        <f>L53+L55</f>
        <v>-20</v>
      </c>
      <c r="M52" s="56">
        <f>K52+L52</f>
        <v>1047</v>
      </c>
      <c r="N52" s="212">
        <f>N53+N55</f>
        <v>-70.7</v>
      </c>
      <c r="O52" s="56">
        <f>O53+O54+O55</f>
        <v>1121.5999999999999</v>
      </c>
      <c r="R52" s="285">
        <f>O13+O22+O32+O42+O44+O49+O51+O57+O60+O70+O80+O82+O85+O93+O98+O102+O117+O130+O132+O134+O136+O138+O140+O142+O144</f>
        <v>38854.400000000016</v>
      </c>
    </row>
    <row r="53" spans="1:18" ht="24" customHeight="1" x14ac:dyDescent="0.25">
      <c r="A53" s="1"/>
      <c r="B53" s="153" t="s">
        <v>46</v>
      </c>
      <c r="C53" s="4">
        <v>901</v>
      </c>
      <c r="D53" s="66" t="s">
        <v>5</v>
      </c>
      <c r="E53" s="7" t="s">
        <v>255</v>
      </c>
      <c r="F53" s="4" t="s">
        <v>44</v>
      </c>
      <c r="G53" s="82">
        <v>819.6</v>
      </c>
      <c r="I53" s="60">
        <f t="shared" ref="I53:I56" si="26">G53+H53</f>
        <v>819.6</v>
      </c>
      <c r="J53" s="127"/>
      <c r="K53" s="56">
        <f t="shared" ref="K53:K56" si="27">I53+J53</f>
        <v>819.6</v>
      </c>
      <c r="L53" s="212">
        <v>-15</v>
      </c>
      <c r="M53" s="56">
        <f t="shared" ref="M53:M56" si="28">K53+L53</f>
        <v>804.6</v>
      </c>
      <c r="N53" s="212">
        <v>-49.1</v>
      </c>
      <c r="O53" s="56">
        <v>895.3</v>
      </c>
    </row>
    <row r="54" spans="1:18" ht="24" customHeight="1" x14ac:dyDescent="0.25">
      <c r="A54" s="1"/>
      <c r="B54" s="153" t="s">
        <v>74</v>
      </c>
      <c r="C54" s="4">
        <v>901</v>
      </c>
      <c r="D54" s="66" t="s">
        <v>5</v>
      </c>
      <c r="E54" s="7" t="s">
        <v>255</v>
      </c>
      <c r="F54" s="4" t="s">
        <v>103</v>
      </c>
      <c r="G54" s="82"/>
      <c r="I54" s="60"/>
      <c r="J54" s="127"/>
      <c r="K54" s="56"/>
      <c r="L54" s="212"/>
      <c r="M54" s="56"/>
      <c r="N54" s="212"/>
      <c r="O54" s="56">
        <v>1.2</v>
      </c>
    </row>
    <row r="55" spans="1:18" ht="48" customHeight="1" x14ac:dyDescent="0.25">
      <c r="A55" s="1"/>
      <c r="B55" s="153" t="s">
        <v>88</v>
      </c>
      <c r="C55" s="4">
        <v>901</v>
      </c>
      <c r="D55" s="66" t="s">
        <v>5</v>
      </c>
      <c r="E55" s="7" t="s">
        <v>255</v>
      </c>
      <c r="F55" s="4" t="s">
        <v>132</v>
      </c>
      <c r="G55" s="82">
        <v>247.4</v>
      </c>
      <c r="I55" s="60">
        <f t="shared" si="26"/>
        <v>247.4</v>
      </c>
      <c r="J55" s="127"/>
      <c r="K55" s="56">
        <f t="shared" si="27"/>
        <v>247.4</v>
      </c>
      <c r="L55" s="212">
        <v>-5</v>
      </c>
      <c r="M55" s="56">
        <f t="shared" si="28"/>
        <v>242.4</v>
      </c>
      <c r="N55" s="212">
        <v>-21.6</v>
      </c>
      <c r="O55" s="56">
        <v>225.1</v>
      </c>
    </row>
    <row r="56" spans="1:18" ht="34.5" customHeight="1" x14ac:dyDescent="0.25">
      <c r="A56" s="1"/>
      <c r="B56" s="153" t="s">
        <v>81</v>
      </c>
      <c r="C56" s="4">
        <v>901</v>
      </c>
      <c r="D56" s="66" t="s">
        <v>5</v>
      </c>
      <c r="E56" s="7" t="s">
        <v>255</v>
      </c>
      <c r="F56" s="4" t="s">
        <v>133</v>
      </c>
      <c r="G56" s="82"/>
      <c r="I56" s="60">
        <f t="shared" si="26"/>
        <v>0</v>
      </c>
      <c r="J56" s="127"/>
      <c r="K56" s="56">
        <f t="shared" si="27"/>
        <v>0</v>
      </c>
      <c r="L56" s="212">
        <v>20</v>
      </c>
      <c r="M56" s="56">
        <f t="shared" si="28"/>
        <v>20</v>
      </c>
      <c r="N56" s="212">
        <v>70.7</v>
      </c>
      <c r="O56" s="56">
        <v>23.2</v>
      </c>
    </row>
    <row r="57" spans="1:18" ht="44.25" customHeight="1" x14ac:dyDescent="0.25">
      <c r="A57" s="1"/>
      <c r="B57" s="155" t="s">
        <v>243</v>
      </c>
      <c r="C57" s="10">
        <v>902</v>
      </c>
      <c r="D57" s="68" t="s">
        <v>244</v>
      </c>
      <c r="E57" s="11" t="s">
        <v>29</v>
      </c>
      <c r="F57" s="10"/>
      <c r="G57" s="85">
        <f>G58</f>
        <v>13.5</v>
      </c>
      <c r="H57" s="85">
        <f t="shared" ref="H57:O57" si="29">H58</f>
        <v>0</v>
      </c>
      <c r="I57" s="85">
        <f t="shared" si="29"/>
        <v>13.5</v>
      </c>
      <c r="J57" s="85">
        <f t="shared" si="29"/>
        <v>0</v>
      </c>
      <c r="K57" s="85">
        <f t="shared" si="29"/>
        <v>13.5</v>
      </c>
      <c r="L57" s="217">
        <f t="shared" si="29"/>
        <v>0</v>
      </c>
      <c r="M57" s="174">
        <f t="shared" si="29"/>
        <v>13.5</v>
      </c>
      <c r="N57" s="217">
        <f t="shared" si="29"/>
        <v>0</v>
      </c>
      <c r="O57" s="174">
        <f t="shared" si="29"/>
        <v>13.5</v>
      </c>
    </row>
    <row r="58" spans="1:18" ht="53.25" customHeight="1" x14ac:dyDescent="0.25">
      <c r="A58" s="1"/>
      <c r="B58" s="153" t="s">
        <v>81</v>
      </c>
      <c r="C58" s="6">
        <v>902</v>
      </c>
      <c r="D58" s="65" t="s">
        <v>244</v>
      </c>
      <c r="E58" s="8" t="s">
        <v>29</v>
      </c>
      <c r="F58" s="6">
        <v>244</v>
      </c>
      <c r="G58" s="81">
        <v>13.5</v>
      </c>
      <c r="I58" s="60">
        <f>G58+H58</f>
        <v>13.5</v>
      </c>
      <c r="J58" s="127"/>
      <c r="K58" s="56">
        <f>I58+J58</f>
        <v>13.5</v>
      </c>
      <c r="L58" s="212"/>
      <c r="M58" s="56">
        <f>K58+L58</f>
        <v>13.5</v>
      </c>
      <c r="N58" s="212"/>
      <c r="O58" s="56">
        <f>M58+N58</f>
        <v>13.5</v>
      </c>
    </row>
    <row r="59" spans="1:18" ht="35.25" customHeight="1" x14ac:dyDescent="0.25">
      <c r="A59" s="1"/>
      <c r="B59" s="154" t="s">
        <v>158</v>
      </c>
      <c r="C59" s="22">
        <v>902</v>
      </c>
      <c r="D59" s="67" t="s">
        <v>117</v>
      </c>
      <c r="E59" s="22"/>
      <c r="F59" s="22"/>
      <c r="G59" s="83" t="e">
        <f>G60+G70+G85+G93</f>
        <v>#REF!</v>
      </c>
      <c r="H59" s="83" t="e">
        <f>H60+H70+H85+H93</f>
        <v>#REF!</v>
      </c>
      <c r="I59" s="83" t="e">
        <f>I60+I70+I85+I93</f>
        <v>#REF!</v>
      </c>
      <c r="J59" s="83" t="e">
        <f>J60+J70+J85+J93+J82</f>
        <v>#REF!</v>
      </c>
      <c r="K59" s="83" t="e">
        <f>K60+K70+K85+K93+K82</f>
        <v>#REF!</v>
      </c>
      <c r="L59" s="215" t="e">
        <f>L60+L70+L85+L93+L82</f>
        <v>#REF!</v>
      </c>
      <c r="M59" s="172" t="e">
        <f>M60+M70+M85+M93+M82</f>
        <v>#REF!</v>
      </c>
      <c r="N59" s="215" t="e">
        <f>N60+N70+N85+N93+N82</f>
        <v>#REF!</v>
      </c>
      <c r="O59" s="172">
        <f>O60+O70+O82+O85+O93+O80</f>
        <v>7298.5</v>
      </c>
    </row>
    <row r="60" spans="1:18" ht="50.25" customHeight="1" x14ac:dyDescent="0.25">
      <c r="A60" s="1"/>
      <c r="B60" s="155" t="s">
        <v>154</v>
      </c>
      <c r="C60" s="10">
        <v>902</v>
      </c>
      <c r="D60" s="68" t="s">
        <v>117</v>
      </c>
      <c r="E60" s="11" t="s">
        <v>69</v>
      </c>
      <c r="F60" s="10"/>
      <c r="G60" s="85">
        <f>G61</f>
        <v>4076.7</v>
      </c>
      <c r="H60" s="85">
        <f t="shared" ref="H60:N60" si="30">H61</f>
        <v>0</v>
      </c>
      <c r="I60" s="85">
        <f t="shared" si="30"/>
        <v>4076.7</v>
      </c>
      <c r="J60" s="85">
        <f t="shared" si="30"/>
        <v>0</v>
      </c>
      <c r="K60" s="85">
        <f t="shared" si="30"/>
        <v>4076.7</v>
      </c>
      <c r="L60" s="217">
        <f t="shared" si="30"/>
        <v>0</v>
      </c>
      <c r="M60" s="174">
        <f t="shared" si="30"/>
        <v>4076.7</v>
      </c>
      <c r="N60" s="217">
        <f t="shared" si="30"/>
        <v>27.2</v>
      </c>
      <c r="O60" s="174">
        <f>O61+O67+O68+O69+O65+O66</f>
        <v>5085.4000000000005</v>
      </c>
    </row>
    <row r="61" spans="1:18" ht="25.5" customHeight="1" x14ac:dyDescent="0.25">
      <c r="A61" s="1"/>
      <c r="B61" s="152" t="s">
        <v>90</v>
      </c>
      <c r="C61" s="6">
        <v>902</v>
      </c>
      <c r="D61" s="65" t="s">
        <v>117</v>
      </c>
      <c r="E61" s="6" t="s">
        <v>69</v>
      </c>
      <c r="F61" s="6" t="s">
        <v>99</v>
      </c>
      <c r="G61" s="81">
        <f>G62+G63+G64</f>
        <v>4076.7</v>
      </c>
      <c r="I61" s="60">
        <f>G61+H61</f>
        <v>4076.7</v>
      </c>
      <c r="J61" s="127"/>
      <c r="K61" s="56">
        <f>I61+J61</f>
        <v>4076.7</v>
      </c>
      <c r="L61" s="212"/>
      <c r="M61" s="56">
        <f>K61+L61</f>
        <v>4076.7</v>
      </c>
      <c r="N61" s="212">
        <f>N62+N63+N64</f>
        <v>27.2</v>
      </c>
      <c r="O61" s="56">
        <f>O62+O63+O64</f>
        <v>4184.1000000000004</v>
      </c>
    </row>
    <row r="62" spans="1:18" ht="23.25" customHeight="1" x14ac:dyDescent="0.25">
      <c r="A62" s="1"/>
      <c r="B62" s="153" t="s">
        <v>46</v>
      </c>
      <c r="C62" s="6">
        <v>902</v>
      </c>
      <c r="D62" s="66" t="s">
        <v>117</v>
      </c>
      <c r="E62" s="4" t="s">
        <v>69</v>
      </c>
      <c r="F62" s="4" t="s">
        <v>44</v>
      </c>
      <c r="G62" s="82">
        <v>3085</v>
      </c>
      <c r="I62" s="60">
        <f t="shared" ref="I62:I64" si="31">G62+H62</f>
        <v>3085</v>
      </c>
      <c r="J62" s="127"/>
      <c r="K62" s="56">
        <f t="shared" ref="K62:K64" si="32">I62+J62</f>
        <v>3085</v>
      </c>
      <c r="L62" s="212"/>
      <c r="M62" s="56">
        <f t="shared" ref="M62:M64" si="33">K62+L62</f>
        <v>3085</v>
      </c>
      <c r="N62" s="212">
        <v>23.2</v>
      </c>
      <c r="O62" s="56">
        <v>3306.5</v>
      </c>
    </row>
    <row r="63" spans="1:18" ht="36.75" customHeight="1" x14ac:dyDescent="0.25">
      <c r="A63" s="1"/>
      <c r="B63" s="153" t="s">
        <v>74</v>
      </c>
      <c r="C63" s="6">
        <v>902</v>
      </c>
      <c r="D63" s="66" t="s">
        <v>117</v>
      </c>
      <c r="E63" s="4" t="s">
        <v>69</v>
      </c>
      <c r="F63" s="4" t="s">
        <v>103</v>
      </c>
      <c r="G63" s="82">
        <v>60</v>
      </c>
      <c r="I63" s="60">
        <f t="shared" si="31"/>
        <v>60</v>
      </c>
      <c r="J63" s="127"/>
      <c r="K63" s="56">
        <f t="shared" si="32"/>
        <v>60</v>
      </c>
      <c r="L63" s="212"/>
      <c r="M63" s="56">
        <f t="shared" si="33"/>
        <v>60</v>
      </c>
      <c r="N63" s="212">
        <v>4</v>
      </c>
      <c r="O63" s="56">
        <f t="shared" ref="O63" si="34">M63+N63</f>
        <v>64</v>
      </c>
    </row>
    <row r="64" spans="1:18" ht="47.25" customHeight="1" x14ac:dyDescent="0.25">
      <c r="A64" s="1"/>
      <c r="B64" s="153" t="s">
        <v>88</v>
      </c>
      <c r="C64" s="6">
        <v>902</v>
      </c>
      <c r="D64" s="66" t="s">
        <v>117</v>
      </c>
      <c r="E64" s="4" t="s">
        <v>69</v>
      </c>
      <c r="F64" s="4" t="s">
        <v>132</v>
      </c>
      <c r="G64" s="82">
        <v>931.7</v>
      </c>
      <c r="I64" s="60">
        <f t="shared" si="31"/>
        <v>931.7</v>
      </c>
      <c r="J64" s="127"/>
      <c r="K64" s="56">
        <f t="shared" si="32"/>
        <v>931.7</v>
      </c>
      <c r="L64" s="212"/>
      <c r="M64" s="56">
        <f t="shared" si="33"/>
        <v>931.7</v>
      </c>
      <c r="N64" s="212"/>
      <c r="O64" s="56">
        <v>813.6</v>
      </c>
    </row>
    <row r="65" spans="1:17" ht="47.25" customHeight="1" x14ac:dyDescent="0.25">
      <c r="A65" s="1"/>
      <c r="B65" s="153" t="s">
        <v>46</v>
      </c>
      <c r="C65" s="4">
        <v>902</v>
      </c>
      <c r="D65" s="66" t="s">
        <v>117</v>
      </c>
      <c r="E65" s="7" t="s">
        <v>321</v>
      </c>
      <c r="F65" s="4" t="s">
        <v>44</v>
      </c>
      <c r="G65" s="82"/>
      <c r="H65" s="60"/>
      <c r="I65" s="60"/>
      <c r="J65" s="133"/>
      <c r="K65" s="60"/>
      <c r="L65" s="212"/>
      <c r="M65" s="56"/>
      <c r="N65" s="212"/>
      <c r="O65" s="56">
        <v>35.299999999999997</v>
      </c>
    </row>
    <row r="66" spans="1:17" ht="47.25" customHeight="1" x14ac:dyDescent="0.25">
      <c r="A66" s="1"/>
      <c r="B66" s="153" t="s">
        <v>88</v>
      </c>
      <c r="C66" s="4">
        <v>902</v>
      </c>
      <c r="D66" s="66" t="s">
        <v>117</v>
      </c>
      <c r="E66" s="7" t="s">
        <v>321</v>
      </c>
      <c r="F66" s="4" t="s">
        <v>132</v>
      </c>
      <c r="G66" s="82"/>
      <c r="H66" s="60"/>
      <c r="I66" s="60"/>
      <c r="J66" s="133"/>
      <c r="K66" s="60"/>
      <c r="L66" s="212"/>
      <c r="M66" s="56"/>
      <c r="N66" s="212"/>
      <c r="O66" s="56">
        <v>10.6</v>
      </c>
    </row>
    <row r="67" spans="1:17" ht="47.25" customHeight="1" x14ac:dyDescent="0.25">
      <c r="A67" s="1"/>
      <c r="B67" s="153" t="s">
        <v>46</v>
      </c>
      <c r="C67" s="4">
        <v>902</v>
      </c>
      <c r="D67" s="66" t="s">
        <v>117</v>
      </c>
      <c r="E67" s="7" t="s">
        <v>289</v>
      </c>
      <c r="F67" s="4" t="s">
        <v>44</v>
      </c>
      <c r="G67" s="82"/>
      <c r="H67" s="60"/>
      <c r="I67" s="60"/>
      <c r="J67" s="133"/>
      <c r="K67" s="60"/>
      <c r="L67" s="212"/>
      <c r="M67" s="56"/>
      <c r="N67" s="212"/>
      <c r="O67" s="268">
        <v>330.4</v>
      </c>
    </row>
    <row r="68" spans="1:17" ht="47.25" customHeight="1" x14ac:dyDescent="0.25">
      <c r="A68" s="1"/>
      <c r="B68" s="153" t="s">
        <v>88</v>
      </c>
      <c r="C68" s="4">
        <v>902</v>
      </c>
      <c r="D68" s="66" t="s">
        <v>117</v>
      </c>
      <c r="E68" s="7" t="s">
        <v>289</v>
      </c>
      <c r="F68" s="4" t="s">
        <v>132</v>
      </c>
      <c r="G68" s="82"/>
      <c r="H68" s="60"/>
      <c r="I68" s="60"/>
      <c r="J68" s="133"/>
      <c r="K68" s="60"/>
      <c r="L68" s="212"/>
      <c r="M68" s="56"/>
      <c r="N68" s="212"/>
      <c r="O68" s="56">
        <v>398</v>
      </c>
      <c r="Q68" s="285">
        <f>O19+O20+O28+O29+O39+O40+O67+O68+O83+O84+O113+O114+O127+O128+O152+O206+O207+O217+O218+O227+O239+O247+O287+O288+O298+O299+O322+O332+O362+O363+O372+O373+O380+O381+O422+O459</f>
        <v>71780.199999999983</v>
      </c>
    </row>
    <row r="69" spans="1:17" ht="47.25" customHeight="1" x14ac:dyDescent="0.25">
      <c r="A69" s="1"/>
      <c r="B69" s="153" t="s">
        <v>46</v>
      </c>
      <c r="C69" s="4">
        <v>902</v>
      </c>
      <c r="D69" s="66" t="s">
        <v>117</v>
      </c>
      <c r="E69" s="7" t="s">
        <v>320</v>
      </c>
      <c r="F69" s="4">
        <v>121</v>
      </c>
      <c r="G69" s="82"/>
      <c r="H69" s="60"/>
      <c r="I69" s="60"/>
      <c r="J69" s="133"/>
      <c r="K69" s="60"/>
      <c r="L69" s="212"/>
      <c r="M69" s="56"/>
      <c r="N69" s="212"/>
      <c r="O69" s="268">
        <v>127</v>
      </c>
      <c r="Q69" s="285">
        <f>O21+O30+O41+O69+O81+O115+O116+O129+O154+O208+O219+O233+O241+O249+O289+O300+O324+O334+O364+O374+O382+O424</f>
        <v>9440.9</v>
      </c>
    </row>
    <row r="70" spans="1:17" ht="35.25" customHeight="1" x14ac:dyDescent="0.25">
      <c r="A70" s="1"/>
      <c r="B70" s="155" t="s">
        <v>52</v>
      </c>
      <c r="C70" s="10">
        <v>902</v>
      </c>
      <c r="D70" s="68" t="s">
        <v>9</v>
      </c>
      <c r="E70" s="10" t="s">
        <v>63</v>
      </c>
      <c r="F70" s="26"/>
      <c r="G70" s="89">
        <f>G71+G74+G77</f>
        <v>904</v>
      </c>
      <c r="H70" s="90">
        <f t="shared" ref="H70:K70" si="35">H71+H74+H77</f>
        <v>0</v>
      </c>
      <c r="I70" s="90">
        <f t="shared" si="35"/>
        <v>904</v>
      </c>
      <c r="J70" s="90">
        <f t="shared" si="35"/>
        <v>100</v>
      </c>
      <c r="K70" s="90">
        <f t="shared" si="35"/>
        <v>1004</v>
      </c>
      <c r="L70" s="219">
        <f t="shared" ref="L70:M70" si="36">L71+L74+L77</f>
        <v>0</v>
      </c>
      <c r="M70" s="176">
        <f t="shared" si="36"/>
        <v>1004</v>
      </c>
      <c r="N70" s="219">
        <f t="shared" ref="N70" si="37">N71+N74+N77</f>
        <v>0</v>
      </c>
      <c r="O70" s="176">
        <f>O71+O74+O75+O76+O77</f>
        <v>847.19999999999993</v>
      </c>
    </row>
    <row r="71" spans="1:17" ht="24.75" customHeight="1" x14ac:dyDescent="0.25">
      <c r="A71" s="1"/>
      <c r="B71" s="152" t="s">
        <v>83</v>
      </c>
      <c r="C71" s="6">
        <v>902</v>
      </c>
      <c r="D71" s="65" t="s">
        <v>9</v>
      </c>
      <c r="E71" s="6" t="s">
        <v>63</v>
      </c>
      <c r="F71" s="6" t="s">
        <v>35</v>
      </c>
      <c r="G71" s="81">
        <f>G72+G73</f>
        <v>774</v>
      </c>
      <c r="I71" s="60">
        <f>G71+H71</f>
        <v>774</v>
      </c>
      <c r="J71" s="127"/>
      <c r="K71" s="56">
        <f>I71+J71</f>
        <v>774</v>
      </c>
      <c r="L71" s="212"/>
      <c r="M71" s="56">
        <f>K71+L71</f>
        <v>774</v>
      </c>
      <c r="N71" s="212"/>
      <c r="O71" s="284">
        <f>O72+O73</f>
        <v>630.79999999999995</v>
      </c>
    </row>
    <row r="72" spans="1:17" ht="27.75" customHeight="1" x14ac:dyDescent="0.25">
      <c r="A72" s="1"/>
      <c r="B72" s="153" t="s">
        <v>46</v>
      </c>
      <c r="C72" s="6">
        <v>902</v>
      </c>
      <c r="D72" s="66" t="s">
        <v>9</v>
      </c>
      <c r="E72" s="4" t="s">
        <v>63</v>
      </c>
      <c r="F72" s="4" t="s">
        <v>94</v>
      </c>
      <c r="G72" s="82">
        <v>594.5</v>
      </c>
      <c r="I72" s="60">
        <f t="shared" ref="I72:I79" si="38">G72+H72</f>
        <v>594.5</v>
      </c>
      <c r="J72" s="127"/>
      <c r="K72" s="56">
        <f t="shared" ref="K72:K79" si="39">I72+J72</f>
        <v>594.5</v>
      </c>
      <c r="L72" s="212"/>
      <c r="M72" s="56">
        <f t="shared" ref="M72:M79" si="40">K72+L72</f>
        <v>594.5</v>
      </c>
      <c r="N72" s="212"/>
      <c r="O72" s="284">
        <v>466</v>
      </c>
    </row>
    <row r="73" spans="1:17" ht="40.5" customHeight="1" x14ac:dyDescent="0.25">
      <c r="A73" s="1"/>
      <c r="B73" s="153" t="s">
        <v>80</v>
      </c>
      <c r="C73" s="6">
        <v>902</v>
      </c>
      <c r="D73" s="66" t="s">
        <v>9</v>
      </c>
      <c r="E73" s="4" t="s">
        <v>63</v>
      </c>
      <c r="F73" s="4" t="s">
        <v>34</v>
      </c>
      <c r="G73" s="82">
        <v>179.5</v>
      </c>
      <c r="I73" s="60">
        <f t="shared" si="38"/>
        <v>179.5</v>
      </c>
      <c r="J73" s="127"/>
      <c r="K73" s="56">
        <f t="shared" si="39"/>
        <v>179.5</v>
      </c>
      <c r="L73" s="212"/>
      <c r="M73" s="56">
        <f t="shared" si="40"/>
        <v>179.5</v>
      </c>
      <c r="N73" s="212"/>
      <c r="O73" s="284">
        <v>164.8</v>
      </c>
    </row>
    <row r="74" spans="1:17" ht="36.75" customHeight="1" x14ac:dyDescent="0.25">
      <c r="A74" s="1"/>
      <c r="B74" s="153" t="s">
        <v>81</v>
      </c>
      <c r="C74" s="6">
        <v>902</v>
      </c>
      <c r="D74" s="66" t="s">
        <v>9</v>
      </c>
      <c r="E74" s="7" t="s">
        <v>63</v>
      </c>
      <c r="F74" s="4" t="s">
        <v>133</v>
      </c>
      <c r="G74" s="81">
        <v>125</v>
      </c>
      <c r="I74" s="60">
        <f t="shared" si="38"/>
        <v>125</v>
      </c>
      <c r="J74" s="127">
        <v>100</v>
      </c>
      <c r="K74" s="56">
        <f t="shared" si="39"/>
        <v>225</v>
      </c>
      <c r="L74" s="212"/>
      <c r="M74" s="56">
        <f t="shared" si="40"/>
        <v>225</v>
      </c>
      <c r="N74" s="212"/>
      <c r="O74" s="284">
        <v>199.9</v>
      </c>
    </row>
    <row r="75" spans="1:17" ht="36.75" customHeight="1" x14ac:dyDescent="0.25">
      <c r="A75" s="1"/>
      <c r="B75" s="153" t="s">
        <v>121</v>
      </c>
      <c r="C75" s="6">
        <v>902</v>
      </c>
      <c r="D75" s="66" t="s">
        <v>9</v>
      </c>
      <c r="E75" s="4" t="s">
        <v>63</v>
      </c>
      <c r="F75" s="4">
        <v>321</v>
      </c>
      <c r="G75" s="81"/>
      <c r="I75" s="60"/>
      <c r="J75" s="127"/>
      <c r="K75" s="56"/>
      <c r="L75" s="212"/>
      <c r="M75" s="56"/>
      <c r="N75" s="212"/>
      <c r="O75" s="284">
        <v>4.5</v>
      </c>
    </row>
    <row r="76" spans="1:17" ht="21.75" customHeight="1" x14ac:dyDescent="0.25">
      <c r="A76" s="1"/>
      <c r="B76" s="153" t="s">
        <v>25</v>
      </c>
      <c r="C76" s="6">
        <v>902</v>
      </c>
      <c r="D76" s="66" t="s">
        <v>9</v>
      </c>
      <c r="E76" s="4" t="s">
        <v>63</v>
      </c>
      <c r="F76" s="4">
        <v>350</v>
      </c>
      <c r="G76" s="81"/>
      <c r="I76" s="60"/>
      <c r="J76" s="127"/>
      <c r="K76" s="56"/>
      <c r="L76" s="212"/>
      <c r="M76" s="56"/>
      <c r="N76" s="212"/>
      <c r="O76" s="284">
        <v>10</v>
      </c>
    </row>
    <row r="77" spans="1:17" ht="18.75" customHeight="1" x14ac:dyDescent="0.25">
      <c r="A77" s="1"/>
      <c r="B77" s="152" t="s">
        <v>43</v>
      </c>
      <c r="C77" s="6">
        <v>902</v>
      </c>
      <c r="D77" s="65" t="s">
        <v>9</v>
      </c>
      <c r="E77" s="7" t="s">
        <v>63</v>
      </c>
      <c r="F77" s="6" t="s">
        <v>15</v>
      </c>
      <c r="G77" s="81">
        <f>G78+G79</f>
        <v>5</v>
      </c>
      <c r="I77" s="60">
        <f t="shared" si="38"/>
        <v>5</v>
      </c>
      <c r="J77" s="127"/>
      <c r="K77" s="56">
        <f t="shared" si="39"/>
        <v>5</v>
      </c>
      <c r="L77" s="212"/>
      <c r="M77" s="56">
        <f t="shared" si="40"/>
        <v>5</v>
      </c>
      <c r="N77" s="212"/>
      <c r="O77" s="284">
        <f>O79</f>
        <v>2</v>
      </c>
    </row>
    <row r="78" spans="1:17" ht="12" customHeight="1" x14ac:dyDescent="0.25">
      <c r="A78" s="1"/>
      <c r="B78" s="153" t="s">
        <v>14</v>
      </c>
      <c r="C78" s="6">
        <v>902</v>
      </c>
      <c r="D78" s="66" t="s">
        <v>9</v>
      </c>
      <c r="E78" s="7" t="s">
        <v>63</v>
      </c>
      <c r="F78" s="4">
        <v>851</v>
      </c>
      <c r="G78" s="82">
        <v>5</v>
      </c>
      <c r="I78" s="60">
        <f t="shared" si="38"/>
        <v>5</v>
      </c>
      <c r="J78" s="127"/>
      <c r="K78" s="56">
        <f t="shared" si="39"/>
        <v>5</v>
      </c>
      <c r="L78" s="212"/>
      <c r="M78" s="56">
        <f t="shared" si="40"/>
        <v>5</v>
      </c>
      <c r="N78" s="212"/>
      <c r="O78" s="284"/>
    </row>
    <row r="79" spans="1:17" ht="12" customHeight="1" x14ac:dyDescent="0.25">
      <c r="A79" s="1"/>
      <c r="B79" s="153" t="s">
        <v>40</v>
      </c>
      <c r="C79" s="6">
        <v>902</v>
      </c>
      <c r="D79" s="66" t="s">
        <v>9</v>
      </c>
      <c r="E79" s="7" t="s">
        <v>63</v>
      </c>
      <c r="F79" s="4" t="s">
        <v>85</v>
      </c>
      <c r="G79" s="82"/>
      <c r="I79" s="60">
        <f t="shared" si="38"/>
        <v>0</v>
      </c>
      <c r="J79" s="127"/>
      <c r="K79" s="56">
        <f t="shared" si="39"/>
        <v>0</v>
      </c>
      <c r="L79" s="212"/>
      <c r="M79" s="56">
        <f t="shared" si="40"/>
        <v>0</v>
      </c>
      <c r="N79" s="212"/>
      <c r="O79" s="284">
        <v>2</v>
      </c>
    </row>
    <row r="80" spans="1:17" ht="12" customHeight="1" x14ac:dyDescent="0.25">
      <c r="A80" s="1"/>
      <c r="B80" s="155" t="s">
        <v>290</v>
      </c>
      <c r="C80" s="10">
        <v>902</v>
      </c>
      <c r="D80" s="68" t="s">
        <v>9</v>
      </c>
      <c r="E80" s="11" t="s">
        <v>320</v>
      </c>
      <c r="F80" s="68"/>
      <c r="G80" s="264" t="s">
        <v>290</v>
      </c>
      <c r="H80" s="264" t="s">
        <v>290</v>
      </c>
      <c r="I80" s="264" t="s">
        <v>290</v>
      </c>
      <c r="J80" s="264" t="s">
        <v>290</v>
      </c>
      <c r="K80" s="264" t="s">
        <v>290</v>
      </c>
      <c r="L80" s="264" t="s">
        <v>290</v>
      </c>
      <c r="M80" s="264" t="s">
        <v>290</v>
      </c>
      <c r="N80" s="264" t="s">
        <v>290</v>
      </c>
      <c r="O80" s="264">
        <f>O81</f>
        <v>52.4</v>
      </c>
    </row>
    <row r="81" spans="1:15" ht="12" customHeight="1" x14ac:dyDescent="0.25">
      <c r="A81" s="1"/>
      <c r="B81" s="153" t="s">
        <v>46</v>
      </c>
      <c r="C81" s="6">
        <v>902</v>
      </c>
      <c r="D81" s="66" t="s">
        <v>9</v>
      </c>
      <c r="E81" s="7" t="s">
        <v>320</v>
      </c>
      <c r="F81" s="4">
        <v>111</v>
      </c>
      <c r="G81" s="82"/>
      <c r="I81" s="60"/>
      <c r="J81" s="127"/>
      <c r="K81" s="56"/>
      <c r="L81" s="212"/>
      <c r="M81" s="56"/>
      <c r="N81" s="212"/>
      <c r="O81" s="284">
        <v>52.4</v>
      </c>
    </row>
    <row r="82" spans="1:15" ht="18.75" customHeight="1" x14ac:dyDescent="0.25">
      <c r="A82" s="1"/>
      <c r="B82" s="155" t="s">
        <v>290</v>
      </c>
      <c r="C82" s="11" t="s">
        <v>293</v>
      </c>
      <c r="D82" s="68" t="s">
        <v>9</v>
      </c>
      <c r="E82" s="11" t="s">
        <v>289</v>
      </c>
      <c r="F82" s="11"/>
      <c r="G82" s="134"/>
      <c r="H82" s="134"/>
      <c r="I82" s="134"/>
      <c r="J82" s="137">
        <f t="shared" ref="J82:O82" si="41">J83+J84</f>
        <v>2000</v>
      </c>
      <c r="K82" s="137">
        <f t="shared" si="41"/>
        <v>2000</v>
      </c>
      <c r="L82" s="220">
        <f t="shared" si="41"/>
        <v>0</v>
      </c>
      <c r="M82" s="137">
        <f t="shared" si="41"/>
        <v>2000</v>
      </c>
      <c r="N82" s="220">
        <f t="shared" si="41"/>
        <v>15352.300000000001</v>
      </c>
      <c r="O82" s="137">
        <f t="shared" si="41"/>
        <v>91.4</v>
      </c>
    </row>
    <row r="83" spans="1:15" ht="28.5" customHeight="1" x14ac:dyDescent="0.25">
      <c r="A83" s="1"/>
      <c r="B83" s="153" t="s">
        <v>46</v>
      </c>
      <c r="C83" s="7" t="s">
        <v>293</v>
      </c>
      <c r="D83" s="66" t="s">
        <v>9</v>
      </c>
      <c r="E83" s="7" t="s">
        <v>289</v>
      </c>
      <c r="F83" s="7" t="s">
        <v>94</v>
      </c>
      <c r="G83" s="99"/>
      <c r="H83" s="129"/>
      <c r="I83" s="60"/>
      <c r="J83" s="133">
        <v>1530</v>
      </c>
      <c r="K83" s="60">
        <f>I83+J83</f>
        <v>1530</v>
      </c>
      <c r="L83" s="212"/>
      <c r="M83" s="56">
        <f>K83+L83</f>
        <v>1530</v>
      </c>
      <c r="N83" s="212">
        <v>11799.2</v>
      </c>
      <c r="O83" s="268">
        <v>58.8</v>
      </c>
    </row>
    <row r="84" spans="1:15" ht="28.5" customHeight="1" x14ac:dyDescent="0.25">
      <c r="A84" s="1"/>
      <c r="B84" s="153" t="s">
        <v>80</v>
      </c>
      <c r="C84" s="7" t="s">
        <v>293</v>
      </c>
      <c r="D84" s="66" t="s">
        <v>9</v>
      </c>
      <c r="E84" s="7" t="s">
        <v>289</v>
      </c>
      <c r="F84" s="7" t="s">
        <v>34</v>
      </c>
      <c r="G84" s="99"/>
      <c r="H84" s="129"/>
      <c r="I84" s="60"/>
      <c r="J84" s="133">
        <v>470</v>
      </c>
      <c r="K84" s="60">
        <f>I84+J84</f>
        <v>470</v>
      </c>
      <c r="L84" s="212"/>
      <c r="M84" s="56">
        <f>K84+L84</f>
        <v>470</v>
      </c>
      <c r="N84" s="212">
        <v>3553.1</v>
      </c>
      <c r="O84" s="268">
        <v>32.6</v>
      </c>
    </row>
    <row r="85" spans="1:15" ht="51.75" customHeight="1" x14ac:dyDescent="0.25">
      <c r="A85" s="1"/>
      <c r="B85" s="155" t="s">
        <v>154</v>
      </c>
      <c r="C85" s="10">
        <v>902</v>
      </c>
      <c r="D85" s="68" t="s">
        <v>117</v>
      </c>
      <c r="E85" s="10" t="s">
        <v>136</v>
      </c>
      <c r="F85" s="26"/>
      <c r="G85" s="91" t="e">
        <f>G86+G90+#REF!</f>
        <v>#REF!</v>
      </c>
      <c r="H85" s="91" t="e">
        <f>H86+H90+#REF!</f>
        <v>#REF!</v>
      </c>
      <c r="I85" s="91" t="e">
        <f>I86+I90+#REF!</f>
        <v>#REF!</v>
      </c>
      <c r="J85" s="91" t="e">
        <f>J86+J90+#REF!</f>
        <v>#REF!</v>
      </c>
      <c r="K85" s="91" t="e">
        <f>K86+K90+#REF!</f>
        <v>#REF!</v>
      </c>
      <c r="L85" s="221" t="e">
        <f>L86+L90+#REF!</f>
        <v>#REF!</v>
      </c>
      <c r="M85" s="177" t="e">
        <f>M86+M90+#REF!</f>
        <v>#REF!</v>
      </c>
      <c r="N85" s="221" t="e">
        <f>N86+N90+#REF!</f>
        <v>#REF!</v>
      </c>
      <c r="O85" s="177">
        <f>O86+O90+O91+O92</f>
        <v>959.6</v>
      </c>
    </row>
    <row r="86" spans="1:15" ht="27" customHeight="1" x14ac:dyDescent="0.25">
      <c r="A86" s="1"/>
      <c r="B86" s="152" t="s">
        <v>90</v>
      </c>
      <c r="C86" s="6">
        <v>902</v>
      </c>
      <c r="D86" s="65" t="s">
        <v>117</v>
      </c>
      <c r="E86" s="6" t="s">
        <v>136</v>
      </c>
      <c r="F86" s="6" t="s">
        <v>99</v>
      </c>
      <c r="G86" s="81">
        <f>G87+G88+G89</f>
        <v>1152.3</v>
      </c>
      <c r="I86" s="60">
        <f>G86+H86</f>
        <v>1152.3</v>
      </c>
      <c r="J86" s="127"/>
      <c r="K86" s="56">
        <f>I86+J86</f>
        <v>1152.3</v>
      </c>
      <c r="L86" s="212"/>
      <c r="M86" s="56">
        <f>K86+L86</f>
        <v>1152.3</v>
      </c>
      <c r="N86" s="212"/>
      <c r="O86" s="56">
        <f>O87+O88+O89</f>
        <v>875.7</v>
      </c>
    </row>
    <row r="87" spans="1:15" ht="27" customHeight="1" x14ac:dyDescent="0.25">
      <c r="A87" s="1"/>
      <c r="B87" s="153" t="s">
        <v>46</v>
      </c>
      <c r="C87" s="6">
        <v>902</v>
      </c>
      <c r="D87" s="66" t="s">
        <v>117</v>
      </c>
      <c r="E87" s="4" t="s">
        <v>136</v>
      </c>
      <c r="F87" s="4" t="s">
        <v>44</v>
      </c>
      <c r="G87" s="82">
        <v>877.3</v>
      </c>
      <c r="I87" s="60">
        <f t="shared" ref="I87:I92" si="42">G87+H87</f>
        <v>877.3</v>
      </c>
      <c r="J87" s="127"/>
      <c r="K87" s="56">
        <f t="shared" ref="K87:K92" si="43">I87+J87</f>
        <v>877.3</v>
      </c>
      <c r="L87" s="212"/>
      <c r="M87" s="56">
        <f t="shared" ref="M87:M92" si="44">K87+L87</f>
        <v>877.3</v>
      </c>
      <c r="N87" s="212"/>
      <c r="O87" s="56">
        <v>659.7</v>
      </c>
    </row>
    <row r="88" spans="1:15" ht="35.25" customHeight="1" x14ac:dyDescent="0.25">
      <c r="A88" s="1"/>
      <c r="B88" s="153" t="s">
        <v>74</v>
      </c>
      <c r="C88" s="6">
        <v>902</v>
      </c>
      <c r="D88" s="66" t="s">
        <v>117</v>
      </c>
      <c r="E88" s="4" t="s">
        <v>136</v>
      </c>
      <c r="F88" s="4" t="s">
        <v>103</v>
      </c>
      <c r="G88" s="82">
        <v>10</v>
      </c>
      <c r="I88" s="60">
        <f t="shared" si="42"/>
        <v>10</v>
      </c>
      <c r="J88" s="127"/>
      <c r="K88" s="56">
        <f t="shared" si="43"/>
        <v>10</v>
      </c>
      <c r="L88" s="212"/>
      <c r="M88" s="56">
        <f t="shared" si="44"/>
        <v>10</v>
      </c>
      <c r="N88" s="212"/>
      <c r="O88" s="56">
        <v>10</v>
      </c>
    </row>
    <row r="89" spans="1:15" ht="48.75" customHeight="1" x14ac:dyDescent="0.25">
      <c r="A89" s="1"/>
      <c r="B89" s="153" t="s">
        <v>88</v>
      </c>
      <c r="C89" s="6">
        <v>902</v>
      </c>
      <c r="D89" s="66" t="s">
        <v>117</v>
      </c>
      <c r="E89" s="4" t="s">
        <v>136</v>
      </c>
      <c r="F89" s="4" t="s">
        <v>132</v>
      </c>
      <c r="G89" s="82">
        <v>265</v>
      </c>
      <c r="I89" s="60">
        <f t="shared" si="42"/>
        <v>265</v>
      </c>
      <c r="J89" s="127"/>
      <c r="K89" s="56">
        <f t="shared" si="43"/>
        <v>265</v>
      </c>
      <c r="L89" s="212"/>
      <c r="M89" s="56">
        <f t="shared" si="44"/>
        <v>265</v>
      </c>
      <c r="N89" s="212"/>
      <c r="O89" s="56">
        <v>206</v>
      </c>
    </row>
    <row r="90" spans="1:15" ht="34.5" customHeight="1" x14ac:dyDescent="0.25">
      <c r="A90" s="1"/>
      <c r="B90" s="153" t="s">
        <v>81</v>
      </c>
      <c r="C90" s="6">
        <v>902</v>
      </c>
      <c r="D90" s="66" t="s">
        <v>117</v>
      </c>
      <c r="E90" s="4" t="s">
        <v>136</v>
      </c>
      <c r="F90" s="4" t="s">
        <v>133</v>
      </c>
      <c r="G90" s="82">
        <v>50.5</v>
      </c>
      <c r="H90" s="56">
        <v>22.2</v>
      </c>
      <c r="I90" s="60">
        <f t="shared" ref="I90" si="45">G90+H90</f>
        <v>72.7</v>
      </c>
      <c r="J90" s="127"/>
      <c r="K90" s="56">
        <f t="shared" ref="K90" si="46">I90+J90</f>
        <v>72.7</v>
      </c>
      <c r="L90" s="212"/>
      <c r="M90" s="56">
        <f t="shared" ref="M90" si="47">K90+L90</f>
        <v>72.7</v>
      </c>
      <c r="N90" s="212"/>
      <c r="O90" s="56">
        <v>81.400000000000006</v>
      </c>
    </row>
    <row r="91" spans="1:15" ht="38.25" customHeight="1" x14ac:dyDescent="0.25">
      <c r="A91" s="1"/>
      <c r="B91" s="153" t="s">
        <v>121</v>
      </c>
      <c r="C91" s="6">
        <v>902</v>
      </c>
      <c r="D91" s="66" t="s">
        <v>117</v>
      </c>
      <c r="E91" s="4" t="s">
        <v>136</v>
      </c>
      <c r="F91" s="4">
        <v>321</v>
      </c>
      <c r="G91" s="82">
        <v>50.5</v>
      </c>
      <c r="H91" s="56">
        <v>22.2</v>
      </c>
      <c r="I91" s="60">
        <f t="shared" si="42"/>
        <v>72.7</v>
      </c>
      <c r="J91" s="127"/>
      <c r="K91" s="56">
        <f t="shared" si="43"/>
        <v>72.7</v>
      </c>
      <c r="L91" s="212"/>
      <c r="M91" s="56">
        <f t="shared" si="44"/>
        <v>72.7</v>
      </c>
      <c r="N91" s="212"/>
      <c r="O91" s="56">
        <v>0.5</v>
      </c>
    </row>
    <row r="92" spans="1:15" ht="12.75" customHeight="1" x14ac:dyDescent="0.25">
      <c r="A92" s="1"/>
      <c r="B92" s="153" t="s">
        <v>40</v>
      </c>
      <c r="C92" s="6">
        <v>902</v>
      </c>
      <c r="D92" s="66" t="s">
        <v>117</v>
      </c>
      <c r="E92" s="4" t="s">
        <v>136</v>
      </c>
      <c r="F92" s="4" t="s">
        <v>85</v>
      </c>
      <c r="G92" s="82">
        <v>0</v>
      </c>
      <c r="I92" s="60">
        <f t="shared" si="42"/>
        <v>0</v>
      </c>
      <c r="J92" s="127"/>
      <c r="K92" s="56">
        <f t="shared" si="43"/>
        <v>0</v>
      </c>
      <c r="L92" s="212"/>
      <c r="M92" s="56">
        <f t="shared" si="44"/>
        <v>0</v>
      </c>
      <c r="N92" s="212"/>
      <c r="O92" s="56">
        <v>2</v>
      </c>
    </row>
    <row r="93" spans="1:15" ht="39" customHeight="1" x14ac:dyDescent="0.25">
      <c r="A93" s="1"/>
      <c r="B93" s="155" t="s">
        <v>159</v>
      </c>
      <c r="C93" s="10">
        <v>902</v>
      </c>
      <c r="D93" s="68" t="s">
        <v>117</v>
      </c>
      <c r="E93" s="11" t="s">
        <v>257</v>
      </c>
      <c r="F93" s="10"/>
      <c r="G93" s="85">
        <f>G94</f>
        <v>262.5</v>
      </c>
      <c r="H93" s="85">
        <f t="shared" ref="H93:N93" si="48">H94</f>
        <v>0</v>
      </c>
      <c r="I93" s="85">
        <f t="shared" si="48"/>
        <v>262.5</v>
      </c>
      <c r="J93" s="85">
        <f t="shared" si="48"/>
        <v>0</v>
      </c>
      <c r="K93" s="85">
        <f t="shared" si="48"/>
        <v>262.5</v>
      </c>
      <c r="L93" s="217">
        <f t="shared" si="48"/>
        <v>0</v>
      </c>
      <c r="M93" s="174">
        <f t="shared" si="48"/>
        <v>262.5</v>
      </c>
      <c r="N93" s="217">
        <f t="shared" si="48"/>
        <v>0</v>
      </c>
      <c r="O93" s="174">
        <f>O94+O97</f>
        <v>262.5</v>
      </c>
    </row>
    <row r="94" spans="1:15" ht="24.75" customHeight="1" x14ac:dyDescent="0.25">
      <c r="A94" s="1"/>
      <c r="B94" s="152" t="s">
        <v>90</v>
      </c>
      <c r="C94" s="6">
        <v>902</v>
      </c>
      <c r="D94" s="65" t="s">
        <v>117</v>
      </c>
      <c r="E94" s="8" t="s">
        <v>257</v>
      </c>
      <c r="F94" s="6" t="s">
        <v>99</v>
      </c>
      <c r="G94" s="86">
        <f>G95+G96</f>
        <v>262.5</v>
      </c>
      <c r="I94" s="60">
        <f>G94+H94</f>
        <v>262.5</v>
      </c>
      <c r="J94" s="127"/>
      <c r="K94" s="56">
        <f>I94+J94</f>
        <v>262.5</v>
      </c>
      <c r="L94" s="212"/>
      <c r="M94" s="56">
        <f>K94+L94</f>
        <v>262.5</v>
      </c>
      <c r="N94" s="212"/>
      <c r="O94" s="56">
        <f>O95+O96</f>
        <v>122.2</v>
      </c>
    </row>
    <row r="95" spans="1:15" ht="25.5" customHeight="1" x14ac:dyDescent="0.25">
      <c r="A95" s="1"/>
      <c r="B95" s="153" t="s">
        <v>46</v>
      </c>
      <c r="C95" s="6">
        <v>902</v>
      </c>
      <c r="D95" s="66" t="s">
        <v>117</v>
      </c>
      <c r="E95" s="7" t="s">
        <v>257</v>
      </c>
      <c r="F95" s="4" t="s">
        <v>44</v>
      </c>
      <c r="G95" s="82">
        <v>201.6</v>
      </c>
      <c r="I95" s="60">
        <f t="shared" ref="I95:I96" si="49">G95+H95</f>
        <v>201.6</v>
      </c>
      <c r="J95" s="127"/>
      <c r="K95" s="56">
        <f t="shared" ref="K95:K96" si="50">I95+J95</f>
        <v>201.6</v>
      </c>
      <c r="L95" s="212"/>
      <c r="M95" s="56">
        <f t="shared" ref="M95:M96" si="51">K95+L95</f>
        <v>201.6</v>
      </c>
      <c r="N95" s="212"/>
      <c r="O95" s="56">
        <v>93.9</v>
      </c>
    </row>
    <row r="96" spans="1:15" ht="49.5" customHeight="1" x14ac:dyDescent="0.25">
      <c r="A96" s="1"/>
      <c r="B96" s="153" t="s">
        <v>88</v>
      </c>
      <c r="C96" s="6">
        <v>902</v>
      </c>
      <c r="D96" s="66" t="s">
        <v>117</v>
      </c>
      <c r="E96" s="7" t="s">
        <v>257</v>
      </c>
      <c r="F96" s="4" t="s">
        <v>132</v>
      </c>
      <c r="G96" s="82">
        <v>60.9</v>
      </c>
      <c r="I96" s="60">
        <f t="shared" si="49"/>
        <v>60.9</v>
      </c>
      <c r="J96" s="127"/>
      <c r="K96" s="56">
        <f t="shared" si="50"/>
        <v>60.9</v>
      </c>
      <c r="L96" s="212"/>
      <c r="M96" s="56">
        <f t="shared" si="51"/>
        <v>60.9</v>
      </c>
      <c r="N96" s="212"/>
      <c r="O96" s="56">
        <v>28.3</v>
      </c>
    </row>
    <row r="97" spans="1:19" ht="49.5" customHeight="1" x14ac:dyDescent="0.25">
      <c r="A97" s="1"/>
      <c r="B97" s="153" t="s">
        <v>81</v>
      </c>
      <c r="C97" s="6">
        <v>902</v>
      </c>
      <c r="D97" s="66" t="s">
        <v>117</v>
      </c>
      <c r="E97" s="7" t="s">
        <v>257</v>
      </c>
      <c r="F97" s="4" t="s">
        <v>133</v>
      </c>
      <c r="G97" s="82"/>
      <c r="H97" s="60"/>
      <c r="I97" s="60"/>
      <c r="J97" s="133"/>
      <c r="K97" s="60"/>
      <c r="L97" s="212"/>
      <c r="M97" s="56"/>
      <c r="N97" s="212"/>
      <c r="O97" s="56">
        <v>140.30000000000001</v>
      </c>
    </row>
    <row r="98" spans="1:19" ht="16.5" customHeight="1" x14ac:dyDescent="0.25">
      <c r="A98" s="1"/>
      <c r="B98" s="156" t="s">
        <v>175</v>
      </c>
      <c r="C98" s="22">
        <v>901</v>
      </c>
      <c r="D98" s="64" t="s">
        <v>174</v>
      </c>
      <c r="E98" s="21" t="s">
        <v>49</v>
      </c>
      <c r="F98" s="20"/>
      <c r="G98" s="92">
        <f>G99</f>
        <v>300</v>
      </c>
      <c r="H98" s="92">
        <f t="shared" ref="H98:O98" si="52">H99</f>
        <v>0</v>
      </c>
      <c r="I98" s="92">
        <f t="shared" si="52"/>
        <v>300</v>
      </c>
      <c r="J98" s="92">
        <f t="shared" si="52"/>
        <v>0</v>
      </c>
      <c r="K98" s="92">
        <f t="shared" si="52"/>
        <v>300</v>
      </c>
      <c r="L98" s="222">
        <f t="shared" si="52"/>
        <v>0</v>
      </c>
      <c r="M98" s="178">
        <f t="shared" si="52"/>
        <v>300</v>
      </c>
      <c r="N98" s="222">
        <f t="shared" si="52"/>
        <v>0</v>
      </c>
      <c r="O98" s="178">
        <f t="shared" si="52"/>
        <v>229.5</v>
      </c>
    </row>
    <row r="99" spans="1:19" ht="14.25" customHeight="1" x14ac:dyDescent="0.25">
      <c r="A99" s="1"/>
      <c r="B99" s="153" t="s">
        <v>21</v>
      </c>
      <c r="C99" s="6">
        <v>901</v>
      </c>
      <c r="D99" s="66" t="s">
        <v>174</v>
      </c>
      <c r="E99" s="7" t="s">
        <v>49</v>
      </c>
      <c r="F99" s="4">
        <v>800</v>
      </c>
      <c r="G99" s="82">
        <f>G100</f>
        <v>300</v>
      </c>
      <c r="H99" s="119"/>
      <c r="I99" s="60">
        <f>G99+H99</f>
        <v>300</v>
      </c>
      <c r="J99" s="127"/>
      <c r="K99" s="56">
        <f>I99+J99</f>
        <v>300</v>
      </c>
      <c r="L99" s="212"/>
      <c r="M99" s="56">
        <f>K99+L99</f>
        <v>300</v>
      </c>
      <c r="N99" s="212"/>
      <c r="O99" s="56">
        <v>229.5</v>
      </c>
    </row>
    <row r="100" spans="1:19" ht="14.25" customHeight="1" x14ac:dyDescent="0.25">
      <c r="A100" s="1"/>
      <c r="B100" s="153" t="s">
        <v>82</v>
      </c>
      <c r="C100" s="6">
        <v>901</v>
      </c>
      <c r="D100" s="66" t="s">
        <v>174</v>
      </c>
      <c r="E100" s="7" t="s">
        <v>49</v>
      </c>
      <c r="F100" s="4">
        <v>870</v>
      </c>
      <c r="G100" s="82">
        <v>300</v>
      </c>
      <c r="H100" s="119"/>
      <c r="I100" s="60">
        <f>G100+H100</f>
        <v>300</v>
      </c>
      <c r="J100" s="127"/>
      <c r="K100" s="56">
        <f>I100+J100</f>
        <v>300</v>
      </c>
      <c r="L100" s="212"/>
      <c r="M100" s="56">
        <f>K100+L100</f>
        <v>300</v>
      </c>
      <c r="N100" s="212"/>
      <c r="O100" s="56">
        <v>229.5</v>
      </c>
    </row>
    <row r="101" spans="1:19" ht="17.25" customHeight="1" x14ac:dyDescent="0.25">
      <c r="A101" s="1"/>
      <c r="B101" s="154" t="s">
        <v>160</v>
      </c>
      <c r="C101" s="22">
        <v>901</v>
      </c>
      <c r="D101" s="67" t="s">
        <v>9</v>
      </c>
      <c r="E101" s="22"/>
      <c r="F101" s="22"/>
      <c r="G101" s="83">
        <f>G102+G134+G136+G138+G140+G142+G144</f>
        <v>12512.099999999999</v>
      </c>
      <c r="H101" s="83">
        <f>H102+H134+H136+H138+H140+H142+H144</f>
        <v>1000</v>
      </c>
      <c r="I101" s="83">
        <f>I102+I134+I136+I138+I140+I142+I144</f>
        <v>13512.099999999999</v>
      </c>
      <c r="J101" s="83">
        <f>J102+J134+J136+J138+J140+J142+J144</f>
        <v>454.4</v>
      </c>
      <c r="K101" s="83">
        <f>K102+K134+K136+K138+K140+K142+K144</f>
        <v>13966.499999999998</v>
      </c>
      <c r="L101" s="215">
        <f>L102+L134+L136+L138+L140+L142+L144+L132</f>
        <v>247.7</v>
      </c>
      <c r="M101" s="172">
        <f>M102+M134+M136+M138+M140+M142+M144+M132</f>
        <v>14214.199999999999</v>
      </c>
      <c r="N101" s="215">
        <f>N102+N134+N136+N138+N140+N142+N144+N132</f>
        <v>227</v>
      </c>
      <c r="O101" s="208">
        <f>O102+O134+O136+O138+O140+O142+O144+O132+O117+O130</f>
        <v>14910.599999999999</v>
      </c>
    </row>
    <row r="102" spans="1:19" s="3" customFormat="1" ht="23.25" customHeight="1" x14ac:dyDescent="0.25">
      <c r="A102" s="9"/>
      <c r="B102" s="155" t="s">
        <v>344</v>
      </c>
      <c r="C102" s="10">
        <v>901</v>
      </c>
      <c r="D102" s="68" t="s">
        <v>9</v>
      </c>
      <c r="E102" s="10" t="s">
        <v>63</v>
      </c>
      <c r="F102" s="10"/>
      <c r="G102" s="93">
        <f>G103+G107+G110</f>
        <v>10530.099999999999</v>
      </c>
      <c r="H102" s="93">
        <f t="shared" ref="H102:K102" si="53">H103+H107+H110</f>
        <v>1000</v>
      </c>
      <c r="I102" s="93">
        <f t="shared" si="53"/>
        <v>11530.099999999999</v>
      </c>
      <c r="J102" s="93">
        <f t="shared" si="53"/>
        <v>500</v>
      </c>
      <c r="K102" s="93">
        <f t="shared" si="53"/>
        <v>12030.099999999999</v>
      </c>
      <c r="L102" s="214">
        <f t="shared" ref="L102" si="54">L103+L107+L110</f>
        <v>213.7</v>
      </c>
      <c r="M102" s="261">
        <f>M103+M107+M110</f>
        <v>12243.8</v>
      </c>
      <c r="N102" s="214">
        <f t="shared" ref="N102" si="55">N103+N107+N110</f>
        <v>200</v>
      </c>
      <c r="O102" s="261">
        <f>O103+O107+O110+O108+O109+O113+O114+O115+O116</f>
        <v>3162.9</v>
      </c>
      <c r="S102" s="289"/>
    </row>
    <row r="103" spans="1:19" s="3" customFormat="1" ht="24" customHeight="1" x14ac:dyDescent="0.25">
      <c r="A103" s="9"/>
      <c r="B103" s="152" t="s">
        <v>83</v>
      </c>
      <c r="C103" s="6">
        <v>901</v>
      </c>
      <c r="D103" s="65" t="s">
        <v>9</v>
      </c>
      <c r="E103" s="6" t="s">
        <v>63</v>
      </c>
      <c r="F103" s="6" t="s">
        <v>35</v>
      </c>
      <c r="G103" s="81">
        <f>G104+G106</f>
        <v>6482.4</v>
      </c>
      <c r="H103" s="94"/>
      <c r="I103" s="122">
        <f>G103+H103</f>
        <v>6482.4</v>
      </c>
      <c r="J103" s="132"/>
      <c r="K103" s="94">
        <f>I103+J103</f>
        <v>6482.4</v>
      </c>
      <c r="L103" s="223"/>
      <c r="M103" s="94">
        <f>K103+L103</f>
        <v>6482.4</v>
      </c>
      <c r="N103" s="223"/>
      <c r="O103" s="283">
        <f>O104+O105+O106</f>
        <v>1008.3</v>
      </c>
      <c r="S103" s="289"/>
    </row>
    <row r="104" spans="1:19" s="3" customFormat="1" ht="14.25" customHeight="1" x14ac:dyDescent="0.25">
      <c r="A104" s="9"/>
      <c r="B104" s="153" t="s">
        <v>24</v>
      </c>
      <c r="C104" s="6">
        <v>901</v>
      </c>
      <c r="D104" s="66" t="s">
        <v>9</v>
      </c>
      <c r="E104" s="4" t="s">
        <v>63</v>
      </c>
      <c r="F104" s="4" t="s">
        <v>94</v>
      </c>
      <c r="G104" s="82">
        <v>4978.8</v>
      </c>
      <c r="H104" s="120"/>
      <c r="I104" s="122">
        <f t="shared" ref="I104:I112" si="56">G104+H104</f>
        <v>4978.8</v>
      </c>
      <c r="J104" s="132"/>
      <c r="K104" s="94">
        <f t="shared" ref="K104:K112" si="57">I104+J104</f>
        <v>4978.8</v>
      </c>
      <c r="L104" s="223"/>
      <c r="M104" s="94">
        <f t="shared" ref="M104:M112" si="58">K104+L104</f>
        <v>4978.8</v>
      </c>
      <c r="N104" s="223"/>
      <c r="O104" s="283">
        <v>635.5</v>
      </c>
      <c r="S104" s="289"/>
    </row>
    <row r="105" spans="1:19" s="3" customFormat="1" ht="23.25" customHeight="1" x14ac:dyDescent="0.25">
      <c r="A105" s="9"/>
      <c r="B105" s="153" t="s">
        <v>58</v>
      </c>
      <c r="C105" s="6">
        <v>901</v>
      </c>
      <c r="D105" s="66" t="s">
        <v>9</v>
      </c>
      <c r="E105" s="4" t="s">
        <v>63</v>
      </c>
      <c r="F105" s="4">
        <v>112</v>
      </c>
      <c r="G105" s="82"/>
      <c r="H105" s="120"/>
      <c r="I105" s="122"/>
      <c r="J105" s="132"/>
      <c r="K105" s="94"/>
      <c r="L105" s="223"/>
      <c r="M105" s="94"/>
      <c r="N105" s="223"/>
      <c r="O105" s="283">
        <v>93.9</v>
      </c>
      <c r="S105" s="289"/>
    </row>
    <row r="106" spans="1:19" s="3" customFormat="1" ht="47.25" customHeight="1" x14ac:dyDescent="0.25">
      <c r="A106" s="9"/>
      <c r="B106" s="153" t="s">
        <v>80</v>
      </c>
      <c r="C106" s="6">
        <v>901</v>
      </c>
      <c r="D106" s="66" t="s">
        <v>9</v>
      </c>
      <c r="E106" s="4" t="s">
        <v>63</v>
      </c>
      <c r="F106" s="4" t="s">
        <v>34</v>
      </c>
      <c r="G106" s="82">
        <v>1503.6</v>
      </c>
      <c r="H106" s="120"/>
      <c r="I106" s="122">
        <f t="shared" si="56"/>
        <v>1503.6</v>
      </c>
      <c r="J106" s="132"/>
      <c r="K106" s="94">
        <f t="shared" si="57"/>
        <v>1503.6</v>
      </c>
      <c r="L106" s="223"/>
      <c r="M106" s="94">
        <f t="shared" si="58"/>
        <v>1503.6</v>
      </c>
      <c r="N106" s="223"/>
      <c r="O106" s="283">
        <v>278.89999999999998</v>
      </c>
      <c r="S106" s="289"/>
    </row>
    <row r="107" spans="1:19" s="3" customFormat="1" ht="35.25" customHeight="1" x14ac:dyDescent="0.25">
      <c r="A107" s="9"/>
      <c r="B107" s="153" t="s">
        <v>81</v>
      </c>
      <c r="C107" s="6">
        <v>901</v>
      </c>
      <c r="D107" s="66" t="s">
        <v>9</v>
      </c>
      <c r="E107" s="4" t="s">
        <v>63</v>
      </c>
      <c r="F107" s="4" t="s">
        <v>133</v>
      </c>
      <c r="G107" s="82">
        <v>3902.7</v>
      </c>
      <c r="H107" s="120">
        <v>1000</v>
      </c>
      <c r="I107" s="122">
        <f t="shared" si="56"/>
        <v>4902.7</v>
      </c>
      <c r="J107" s="132">
        <v>500</v>
      </c>
      <c r="K107" s="94">
        <f t="shared" si="57"/>
        <v>5402.7</v>
      </c>
      <c r="L107" s="223">
        <v>213.7</v>
      </c>
      <c r="M107" s="94">
        <f t="shared" si="58"/>
        <v>5616.4</v>
      </c>
      <c r="N107" s="223">
        <v>200</v>
      </c>
      <c r="O107" s="283">
        <v>1189.9000000000001</v>
      </c>
      <c r="S107" s="289"/>
    </row>
    <row r="108" spans="1:19" s="3" customFormat="1" ht="35.25" customHeight="1" x14ac:dyDescent="0.25">
      <c r="A108" s="9"/>
      <c r="B108" s="153" t="s">
        <v>121</v>
      </c>
      <c r="C108" s="6">
        <v>901</v>
      </c>
      <c r="D108" s="66" t="s">
        <v>9</v>
      </c>
      <c r="E108" s="4" t="s">
        <v>63</v>
      </c>
      <c r="F108" s="4">
        <v>321</v>
      </c>
      <c r="G108" s="82"/>
      <c r="H108" s="120"/>
      <c r="I108" s="122"/>
      <c r="J108" s="132"/>
      <c r="K108" s="94"/>
      <c r="L108" s="223"/>
      <c r="M108" s="94"/>
      <c r="N108" s="223"/>
      <c r="O108" s="283">
        <v>11</v>
      </c>
    </row>
    <row r="109" spans="1:19" s="3" customFormat="1" ht="35.25" customHeight="1" x14ac:dyDescent="0.25">
      <c r="A109" s="9"/>
      <c r="B109" s="153" t="s">
        <v>343</v>
      </c>
      <c r="C109" s="6">
        <v>901</v>
      </c>
      <c r="D109" s="66" t="s">
        <v>9</v>
      </c>
      <c r="E109" s="4" t="s">
        <v>63</v>
      </c>
      <c r="F109" s="4">
        <v>360</v>
      </c>
      <c r="G109" s="82"/>
      <c r="H109" s="120"/>
      <c r="I109" s="122"/>
      <c r="J109" s="132"/>
      <c r="K109" s="94"/>
      <c r="L109" s="223"/>
      <c r="M109" s="94"/>
      <c r="N109" s="223"/>
      <c r="O109" s="283">
        <v>199</v>
      </c>
      <c r="S109" s="289"/>
    </row>
    <row r="110" spans="1:19" s="3" customFormat="1" ht="18" customHeight="1" x14ac:dyDescent="0.25">
      <c r="A110" s="9"/>
      <c r="B110" s="152" t="s">
        <v>43</v>
      </c>
      <c r="C110" s="6">
        <v>901</v>
      </c>
      <c r="D110" s="65" t="s">
        <v>9</v>
      </c>
      <c r="E110" s="7" t="s">
        <v>63</v>
      </c>
      <c r="F110" s="6" t="s">
        <v>15</v>
      </c>
      <c r="G110" s="82">
        <f>G111+G112</f>
        <v>145</v>
      </c>
      <c r="H110" s="120"/>
      <c r="I110" s="122">
        <f t="shared" si="56"/>
        <v>145</v>
      </c>
      <c r="J110" s="132"/>
      <c r="K110" s="94">
        <f t="shared" si="57"/>
        <v>145</v>
      </c>
      <c r="L110" s="223"/>
      <c r="M110" s="94">
        <f t="shared" si="58"/>
        <v>145</v>
      </c>
      <c r="N110" s="223"/>
      <c r="O110" s="283">
        <f>O111+O112</f>
        <v>482</v>
      </c>
      <c r="S110" s="289"/>
    </row>
    <row r="111" spans="1:19" s="3" customFormat="1" ht="18.75" customHeight="1" x14ac:dyDescent="0.25">
      <c r="A111" s="9"/>
      <c r="B111" s="153" t="s">
        <v>14</v>
      </c>
      <c r="C111" s="6">
        <v>901</v>
      </c>
      <c r="D111" s="66" t="s">
        <v>9</v>
      </c>
      <c r="E111" s="7" t="s">
        <v>63</v>
      </c>
      <c r="F111" s="4">
        <v>851</v>
      </c>
      <c r="G111" s="82">
        <v>145</v>
      </c>
      <c r="H111" s="120"/>
      <c r="I111" s="122">
        <f t="shared" si="56"/>
        <v>145</v>
      </c>
      <c r="J111" s="132"/>
      <c r="K111" s="94">
        <f t="shared" si="57"/>
        <v>145</v>
      </c>
      <c r="L111" s="223"/>
      <c r="M111" s="94">
        <f t="shared" si="58"/>
        <v>145</v>
      </c>
      <c r="N111" s="223"/>
      <c r="O111" s="283">
        <v>69.400000000000006</v>
      </c>
      <c r="S111" s="289"/>
    </row>
    <row r="112" spans="1:19" s="3" customFormat="1" ht="22.5" customHeight="1" x14ac:dyDescent="0.25">
      <c r="A112" s="9"/>
      <c r="B112" s="153" t="s">
        <v>40</v>
      </c>
      <c r="C112" s="6">
        <v>901</v>
      </c>
      <c r="D112" s="66" t="s">
        <v>9</v>
      </c>
      <c r="E112" s="7" t="s">
        <v>63</v>
      </c>
      <c r="F112" s="4" t="s">
        <v>85</v>
      </c>
      <c r="G112" s="82">
        <v>0</v>
      </c>
      <c r="H112" s="120"/>
      <c r="I112" s="122">
        <f t="shared" si="56"/>
        <v>0</v>
      </c>
      <c r="J112" s="132"/>
      <c r="K112" s="94">
        <f t="shared" si="57"/>
        <v>0</v>
      </c>
      <c r="L112" s="223"/>
      <c r="M112" s="94">
        <f t="shared" si="58"/>
        <v>0</v>
      </c>
      <c r="N112" s="223"/>
      <c r="O112" s="283">
        <v>412.6</v>
      </c>
      <c r="S112" s="289"/>
    </row>
    <row r="113" spans="1:15" s="3" customFormat="1" ht="22.5" customHeight="1" x14ac:dyDescent="0.25">
      <c r="A113" s="9"/>
      <c r="B113" s="153" t="s">
        <v>46</v>
      </c>
      <c r="C113" s="7" t="s">
        <v>311</v>
      </c>
      <c r="D113" s="66" t="s">
        <v>9</v>
      </c>
      <c r="E113" s="7" t="s">
        <v>289</v>
      </c>
      <c r="F113" s="7" t="s">
        <v>94</v>
      </c>
      <c r="G113" s="82"/>
      <c r="H113" s="281"/>
      <c r="I113" s="122"/>
      <c r="J113" s="282"/>
      <c r="K113" s="122"/>
      <c r="L113" s="223"/>
      <c r="M113" s="94"/>
      <c r="N113" s="223"/>
      <c r="O113" s="286">
        <v>151.80000000000001</v>
      </c>
    </row>
    <row r="114" spans="1:15" s="3" customFormat="1" ht="22.5" customHeight="1" x14ac:dyDescent="0.25">
      <c r="A114" s="9"/>
      <c r="B114" s="153" t="s">
        <v>46</v>
      </c>
      <c r="C114" s="7" t="s">
        <v>311</v>
      </c>
      <c r="D114" s="66" t="s">
        <v>9</v>
      </c>
      <c r="E114" s="7" t="s">
        <v>289</v>
      </c>
      <c r="F114" s="7" t="s">
        <v>34</v>
      </c>
      <c r="G114" s="82"/>
      <c r="H114" s="281"/>
      <c r="I114" s="122"/>
      <c r="J114" s="282"/>
      <c r="K114" s="122"/>
      <c r="L114" s="223"/>
      <c r="M114" s="94"/>
      <c r="N114" s="223"/>
      <c r="O114" s="286">
        <v>69.7</v>
      </c>
    </row>
    <row r="115" spans="1:15" s="3" customFormat="1" ht="22.5" customHeight="1" x14ac:dyDescent="0.25">
      <c r="A115" s="9"/>
      <c r="B115" s="153" t="s">
        <v>46</v>
      </c>
      <c r="C115" s="4">
        <v>901</v>
      </c>
      <c r="D115" s="66" t="s">
        <v>9</v>
      </c>
      <c r="E115" s="7" t="s">
        <v>320</v>
      </c>
      <c r="F115" s="4">
        <v>111</v>
      </c>
      <c r="G115" s="82"/>
      <c r="H115" s="60"/>
      <c r="I115" s="60"/>
      <c r="J115" s="133"/>
      <c r="K115" s="60"/>
      <c r="L115" s="212"/>
      <c r="M115" s="56"/>
      <c r="N115" s="212"/>
      <c r="O115" s="128">
        <v>40.4</v>
      </c>
    </row>
    <row r="116" spans="1:15" s="3" customFormat="1" ht="22.5" customHeight="1" x14ac:dyDescent="0.25">
      <c r="A116" s="9"/>
      <c r="B116" s="153" t="s">
        <v>80</v>
      </c>
      <c r="C116" s="4">
        <v>901</v>
      </c>
      <c r="D116" s="66" t="s">
        <v>9</v>
      </c>
      <c r="E116" s="7" t="s">
        <v>320</v>
      </c>
      <c r="F116" s="4">
        <v>119</v>
      </c>
      <c r="G116" s="82"/>
      <c r="H116" s="281"/>
      <c r="I116" s="122"/>
      <c r="J116" s="282"/>
      <c r="K116" s="122"/>
      <c r="L116" s="223"/>
      <c r="M116" s="94"/>
      <c r="N116" s="223"/>
      <c r="O116" s="286">
        <v>10.8</v>
      </c>
    </row>
    <row r="117" spans="1:15" s="3" customFormat="1" ht="22.5" customHeight="1" x14ac:dyDescent="0.25">
      <c r="A117" s="9"/>
      <c r="B117" s="155" t="s">
        <v>345</v>
      </c>
      <c r="C117" s="10">
        <v>901</v>
      </c>
      <c r="D117" s="68" t="s">
        <v>9</v>
      </c>
      <c r="E117" s="11" t="s">
        <v>346</v>
      </c>
      <c r="F117" s="10"/>
      <c r="G117" s="93">
        <f t="shared" ref="G117:N117" si="59">G118+G122+G124</f>
        <v>10530.099999999999</v>
      </c>
      <c r="H117" s="93">
        <f t="shared" si="59"/>
        <v>1000</v>
      </c>
      <c r="I117" s="93">
        <f t="shared" si="59"/>
        <v>11530.099999999999</v>
      </c>
      <c r="J117" s="93">
        <f t="shared" si="59"/>
        <v>500</v>
      </c>
      <c r="K117" s="93">
        <f t="shared" si="59"/>
        <v>12030.099999999999</v>
      </c>
      <c r="L117" s="214">
        <f t="shared" si="59"/>
        <v>213.7</v>
      </c>
      <c r="M117" s="261">
        <f t="shared" si="59"/>
        <v>12243.8</v>
      </c>
      <c r="N117" s="214">
        <f t="shared" si="59"/>
        <v>200</v>
      </c>
      <c r="O117" s="261">
        <f>O118+O122+O123+O124+O127+O128+O129</f>
        <v>9728.6</v>
      </c>
    </row>
    <row r="118" spans="1:15" s="3" customFormat="1" ht="22.5" customHeight="1" x14ac:dyDescent="0.25">
      <c r="A118" s="9"/>
      <c r="B118" s="152" t="s">
        <v>83</v>
      </c>
      <c r="C118" s="6">
        <v>901</v>
      </c>
      <c r="D118" s="65" t="s">
        <v>9</v>
      </c>
      <c r="E118" s="8" t="s">
        <v>346</v>
      </c>
      <c r="F118" s="6" t="s">
        <v>35</v>
      </c>
      <c r="G118" s="81">
        <f>G119+G121</f>
        <v>6482.4</v>
      </c>
      <c r="H118" s="94"/>
      <c r="I118" s="122">
        <f>G118+H118</f>
        <v>6482.4</v>
      </c>
      <c r="J118" s="132"/>
      <c r="K118" s="94">
        <f>I118+J118</f>
        <v>6482.4</v>
      </c>
      <c r="L118" s="223"/>
      <c r="M118" s="94">
        <f>K118+L118</f>
        <v>6482.4</v>
      </c>
      <c r="N118" s="223"/>
      <c r="O118" s="283">
        <f>O119+O120+O121</f>
        <v>4333.2</v>
      </c>
    </row>
    <row r="119" spans="1:15" s="3" customFormat="1" ht="22.5" customHeight="1" x14ac:dyDescent="0.25">
      <c r="A119" s="9"/>
      <c r="B119" s="153" t="s">
        <v>24</v>
      </c>
      <c r="C119" s="6">
        <v>901</v>
      </c>
      <c r="D119" s="66" t="s">
        <v>9</v>
      </c>
      <c r="E119" s="7" t="s">
        <v>346</v>
      </c>
      <c r="F119" s="4" t="s">
        <v>94</v>
      </c>
      <c r="G119" s="82">
        <v>4978.8</v>
      </c>
      <c r="H119" s="120"/>
      <c r="I119" s="122">
        <f t="shared" ref="I119" si="60">G119+H119</f>
        <v>4978.8</v>
      </c>
      <c r="J119" s="132"/>
      <c r="K119" s="94">
        <f t="shared" ref="K119" si="61">I119+J119</f>
        <v>4978.8</v>
      </c>
      <c r="L119" s="223"/>
      <c r="M119" s="94">
        <f t="shared" ref="M119" si="62">K119+L119</f>
        <v>4978.8</v>
      </c>
      <c r="N119" s="223"/>
      <c r="O119" s="283">
        <v>3341.5</v>
      </c>
    </row>
    <row r="120" spans="1:15" s="3" customFormat="1" ht="22.5" customHeight="1" x14ac:dyDescent="0.25">
      <c r="A120" s="9"/>
      <c r="B120" s="153" t="s">
        <v>58</v>
      </c>
      <c r="C120" s="6">
        <v>901</v>
      </c>
      <c r="D120" s="66" t="s">
        <v>9</v>
      </c>
      <c r="E120" s="8" t="s">
        <v>346</v>
      </c>
      <c r="F120" s="4">
        <v>112</v>
      </c>
      <c r="G120" s="82"/>
      <c r="H120" s="120"/>
      <c r="I120" s="122"/>
      <c r="J120" s="132"/>
      <c r="K120" s="94"/>
      <c r="L120" s="223"/>
      <c r="M120" s="94"/>
      <c r="N120" s="223"/>
      <c r="O120" s="283">
        <v>51.7</v>
      </c>
    </row>
    <row r="121" spans="1:15" s="3" customFormat="1" ht="22.5" customHeight="1" x14ac:dyDescent="0.25">
      <c r="A121" s="9"/>
      <c r="B121" s="153" t="s">
        <v>80</v>
      </c>
      <c r="C121" s="6">
        <v>901</v>
      </c>
      <c r="D121" s="66" t="s">
        <v>9</v>
      </c>
      <c r="E121" s="7" t="s">
        <v>346</v>
      </c>
      <c r="F121" s="4" t="s">
        <v>34</v>
      </c>
      <c r="G121" s="82">
        <v>1503.6</v>
      </c>
      <c r="H121" s="120"/>
      <c r="I121" s="122">
        <f t="shared" ref="I121:I122" si="63">G121+H121</f>
        <v>1503.6</v>
      </c>
      <c r="J121" s="132"/>
      <c r="K121" s="94">
        <f t="shared" ref="K121:K122" si="64">I121+J121</f>
        <v>1503.6</v>
      </c>
      <c r="L121" s="223"/>
      <c r="M121" s="94">
        <f t="shared" ref="M121:M122" si="65">K121+L121</f>
        <v>1503.6</v>
      </c>
      <c r="N121" s="223"/>
      <c r="O121" s="283">
        <v>940</v>
      </c>
    </row>
    <row r="122" spans="1:15" s="3" customFormat="1" ht="22.5" customHeight="1" x14ac:dyDescent="0.25">
      <c r="A122" s="9"/>
      <c r="B122" s="153" t="s">
        <v>81</v>
      </c>
      <c r="C122" s="6">
        <v>901</v>
      </c>
      <c r="D122" s="66" t="s">
        <v>9</v>
      </c>
      <c r="E122" s="8" t="s">
        <v>346</v>
      </c>
      <c r="F122" s="4" t="s">
        <v>133</v>
      </c>
      <c r="G122" s="82">
        <v>3902.7</v>
      </c>
      <c r="H122" s="120">
        <v>1000</v>
      </c>
      <c r="I122" s="122">
        <f t="shared" si="63"/>
        <v>4902.7</v>
      </c>
      <c r="J122" s="132">
        <v>500</v>
      </c>
      <c r="K122" s="94">
        <f t="shared" si="64"/>
        <v>5402.7</v>
      </c>
      <c r="L122" s="223">
        <v>213.7</v>
      </c>
      <c r="M122" s="94">
        <f t="shared" si="65"/>
        <v>5616.4</v>
      </c>
      <c r="N122" s="223">
        <v>200</v>
      </c>
      <c r="O122" s="283">
        <v>2957.3</v>
      </c>
    </row>
    <row r="123" spans="1:15" s="3" customFormat="1" ht="22.5" customHeight="1" x14ac:dyDescent="0.25">
      <c r="A123" s="9"/>
      <c r="B123" s="153" t="s">
        <v>81</v>
      </c>
      <c r="C123" s="6">
        <v>901</v>
      </c>
      <c r="D123" s="66" t="s">
        <v>9</v>
      </c>
      <c r="E123" s="7" t="s">
        <v>346</v>
      </c>
      <c r="F123" s="4">
        <v>247</v>
      </c>
      <c r="G123" s="82"/>
      <c r="H123" s="120"/>
      <c r="I123" s="122"/>
      <c r="J123" s="132"/>
      <c r="K123" s="94"/>
      <c r="L123" s="223"/>
      <c r="M123" s="94"/>
      <c r="N123" s="223"/>
      <c r="O123" s="283">
        <v>1190.9000000000001</v>
      </c>
    </row>
    <row r="124" spans="1:15" s="3" customFormat="1" ht="22.5" customHeight="1" x14ac:dyDescent="0.25">
      <c r="A124" s="9"/>
      <c r="B124" s="152" t="s">
        <v>43</v>
      </c>
      <c r="C124" s="6">
        <v>901</v>
      </c>
      <c r="D124" s="65" t="s">
        <v>9</v>
      </c>
      <c r="E124" s="7" t="s">
        <v>346</v>
      </c>
      <c r="F124" s="6" t="s">
        <v>15</v>
      </c>
      <c r="G124" s="82">
        <f>G125+G126</f>
        <v>145</v>
      </c>
      <c r="H124" s="120"/>
      <c r="I124" s="122">
        <f t="shared" ref="I124:I126" si="66">G124+H124</f>
        <v>145</v>
      </c>
      <c r="J124" s="132"/>
      <c r="K124" s="94">
        <f t="shared" ref="K124:K126" si="67">I124+J124</f>
        <v>145</v>
      </c>
      <c r="L124" s="223"/>
      <c r="M124" s="94">
        <f t="shared" ref="M124:M126" si="68">K124+L124</f>
        <v>145</v>
      </c>
      <c r="N124" s="223"/>
      <c r="O124" s="283">
        <f>O125+O126</f>
        <v>157</v>
      </c>
    </row>
    <row r="125" spans="1:15" s="3" customFormat="1" ht="22.5" customHeight="1" x14ac:dyDescent="0.25">
      <c r="A125" s="9"/>
      <c r="B125" s="153" t="s">
        <v>14</v>
      </c>
      <c r="C125" s="6">
        <v>901</v>
      </c>
      <c r="D125" s="66" t="s">
        <v>9</v>
      </c>
      <c r="E125" s="7" t="s">
        <v>63</v>
      </c>
      <c r="F125" s="4">
        <v>851</v>
      </c>
      <c r="G125" s="82">
        <v>145</v>
      </c>
      <c r="H125" s="120"/>
      <c r="I125" s="122">
        <f t="shared" si="66"/>
        <v>145</v>
      </c>
      <c r="J125" s="132"/>
      <c r="K125" s="94">
        <f t="shared" si="67"/>
        <v>145</v>
      </c>
      <c r="L125" s="223"/>
      <c r="M125" s="94">
        <f t="shared" si="68"/>
        <v>145</v>
      </c>
      <c r="N125" s="223"/>
      <c r="O125" s="283">
        <v>142.80000000000001</v>
      </c>
    </row>
    <row r="126" spans="1:15" s="3" customFormat="1" ht="22.5" customHeight="1" x14ac:dyDescent="0.25">
      <c r="A126" s="9"/>
      <c r="B126" s="153" t="s">
        <v>40</v>
      </c>
      <c r="C126" s="6">
        <v>901</v>
      </c>
      <c r="D126" s="66" t="s">
        <v>9</v>
      </c>
      <c r="E126" s="7" t="s">
        <v>63</v>
      </c>
      <c r="F126" s="4" t="s">
        <v>85</v>
      </c>
      <c r="G126" s="82">
        <v>0</v>
      </c>
      <c r="H126" s="120"/>
      <c r="I126" s="122">
        <f t="shared" si="66"/>
        <v>0</v>
      </c>
      <c r="J126" s="132"/>
      <c r="K126" s="94">
        <f t="shared" si="67"/>
        <v>0</v>
      </c>
      <c r="L126" s="223"/>
      <c r="M126" s="94">
        <f t="shared" si="68"/>
        <v>0</v>
      </c>
      <c r="N126" s="223"/>
      <c r="O126" s="283">
        <v>14.2</v>
      </c>
    </row>
    <row r="127" spans="1:15" s="3" customFormat="1" ht="22.5" customHeight="1" x14ac:dyDescent="0.25">
      <c r="A127" s="9"/>
      <c r="B127" s="153" t="s">
        <v>46</v>
      </c>
      <c r="C127" s="7" t="s">
        <v>311</v>
      </c>
      <c r="D127" s="66" t="s">
        <v>9</v>
      </c>
      <c r="E127" s="7" t="s">
        <v>289</v>
      </c>
      <c r="F127" s="7" t="s">
        <v>94</v>
      </c>
      <c r="G127" s="82"/>
      <c r="H127" s="281"/>
      <c r="I127" s="122"/>
      <c r="J127" s="282"/>
      <c r="K127" s="122"/>
      <c r="L127" s="223"/>
      <c r="M127" s="94"/>
      <c r="N127" s="223"/>
      <c r="O127" s="286">
        <v>543.20000000000005</v>
      </c>
    </row>
    <row r="128" spans="1:15" s="3" customFormat="1" ht="22.5" customHeight="1" x14ac:dyDescent="0.25">
      <c r="A128" s="9"/>
      <c r="B128" s="153" t="s">
        <v>46</v>
      </c>
      <c r="C128" s="7" t="s">
        <v>311</v>
      </c>
      <c r="D128" s="66" t="s">
        <v>9</v>
      </c>
      <c r="E128" s="7" t="s">
        <v>289</v>
      </c>
      <c r="F128" s="7" t="s">
        <v>34</v>
      </c>
      <c r="G128" s="82"/>
      <c r="H128" s="281"/>
      <c r="I128" s="122"/>
      <c r="J128" s="282"/>
      <c r="K128" s="122"/>
      <c r="L128" s="223"/>
      <c r="M128" s="94"/>
      <c r="N128" s="223"/>
      <c r="O128" s="286">
        <v>291.3</v>
      </c>
    </row>
    <row r="129" spans="1:15" s="3" customFormat="1" ht="22.5" customHeight="1" x14ac:dyDescent="0.25">
      <c r="A129" s="9"/>
      <c r="B129" s="153" t="s">
        <v>46</v>
      </c>
      <c r="C129" s="4">
        <v>901</v>
      </c>
      <c r="D129" s="66" t="s">
        <v>9</v>
      </c>
      <c r="E129" s="7" t="s">
        <v>320</v>
      </c>
      <c r="F129" s="4">
        <v>111</v>
      </c>
      <c r="G129" s="82"/>
      <c r="H129" s="60"/>
      <c r="I129" s="60"/>
      <c r="J129" s="133"/>
      <c r="K129" s="60"/>
      <c r="L129" s="212"/>
      <c r="M129" s="56"/>
      <c r="N129" s="212"/>
      <c r="O129" s="128">
        <v>255.7</v>
      </c>
    </row>
    <row r="130" spans="1:15" s="3" customFormat="1" ht="22.5" customHeight="1" x14ac:dyDescent="0.25">
      <c r="A130" s="9"/>
      <c r="B130" s="155" t="s">
        <v>307</v>
      </c>
      <c r="C130" s="11" t="s">
        <v>311</v>
      </c>
      <c r="D130" s="68" t="s">
        <v>9</v>
      </c>
      <c r="E130" s="11" t="s">
        <v>333</v>
      </c>
      <c r="F130" s="11"/>
      <c r="G130" s="11" t="s">
        <v>334</v>
      </c>
      <c r="H130" s="11" t="s">
        <v>335</v>
      </c>
      <c r="I130" s="11" t="s">
        <v>336</v>
      </c>
      <c r="J130" s="11" t="s">
        <v>337</v>
      </c>
      <c r="K130" s="11" t="s">
        <v>338</v>
      </c>
      <c r="L130" s="11" t="s">
        <v>339</v>
      </c>
      <c r="M130" s="11" t="s">
        <v>340</v>
      </c>
      <c r="N130" s="11" t="s">
        <v>341</v>
      </c>
      <c r="O130" s="137">
        <f>O131</f>
        <v>38.799999999999997</v>
      </c>
    </row>
    <row r="131" spans="1:15" s="3" customFormat="1" ht="22.5" customHeight="1" x14ac:dyDescent="0.25">
      <c r="A131" s="9"/>
      <c r="B131" s="153" t="s">
        <v>118</v>
      </c>
      <c r="C131" s="7" t="s">
        <v>311</v>
      </c>
      <c r="D131" s="66" t="s">
        <v>9</v>
      </c>
      <c r="E131" s="7" t="s">
        <v>333</v>
      </c>
      <c r="F131" s="7" t="s">
        <v>133</v>
      </c>
      <c r="G131" s="263">
        <v>2853.9</v>
      </c>
      <c r="H131" s="129"/>
      <c r="I131" s="60"/>
      <c r="J131" s="133"/>
      <c r="K131" s="183"/>
      <c r="L131" s="212"/>
      <c r="M131" s="131"/>
      <c r="N131" s="212"/>
      <c r="O131" s="269">
        <v>38.799999999999997</v>
      </c>
    </row>
    <row r="132" spans="1:15" s="3" customFormat="1" ht="37.5" customHeight="1" x14ac:dyDescent="0.25">
      <c r="A132" s="9"/>
      <c r="B132" s="187" t="s">
        <v>309</v>
      </c>
      <c r="C132" s="30" t="s">
        <v>311</v>
      </c>
      <c r="D132" s="69" t="s">
        <v>9</v>
      </c>
      <c r="E132" s="30" t="s">
        <v>310</v>
      </c>
      <c r="F132" s="30"/>
      <c r="G132" s="184">
        <f>G133</f>
        <v>0</v>
      </c>
      <c r="H132" s="184">
        <f t="shared" ref="H132:O132" si="69">H133</f>
        <v>0</v>
      </c>
      <c r="I132" s="184">
        <f t="shared" si="69"/>
        <v>0</v>
      </c>
      <c r="J132" s="184">
        <f t="shared" si="69"/>
        <v>0</v>
      </c>
      <c r="K132" s="184">
        <f t="shared" si="69"/>
        <v>0</v>
      </c>
      <c r="L132" s="224">
        <f t="shared" si="69"/>
        <v>34</v>
      </c>
      <c r="M132" s="185">
        <f t="shared" si="69"/>
        <v>34</v>
      </c>
      <c r="N132" s="224">
        <f t="shared" si="69"/>
        <v>0</v>
      </c>
      <c r="O132" s="185">
        <f t="shared" si="69"/>
        <v>34</v>
      </c>
    </row>
    <row r="133" spans="1:15" s="3" customFormat="1" ht="22.5" customHeight="1" x14ac:dyDescent="0.25">
      <c r="A133" s="9"/>
      <c r="B133" s="153" t="s">
        <v>81</v>
      </c>
      <c r="C133" s="7" t="s">
        <v>311</v>
      </c>
      <c r="D133" s="66" t="s">
        <v>9</v>
      </c>
      <c r="E133" s="7" t="s">
        <v>310</v>
      </c>
      <c r="F133" s="7" t="s">
        <v>133</v>
      </c>
      <c r="G133" s="99"/>
      <c r="H133" s="128"/>
      <c r="I133" s="60"/>
      <c r="J133" s="127"/>
      <c r="K133" s="131"/>
      <c r="L133" s="212">
        <v>34</v>
      </c>
      <c r="M133" s="131">
        <f>K133+L133</f>
        <v>34</v>
      </c>
      <c r="N133" s="212"/>
      <c r="O133" s="131">
        <f>M133+N133</f>
        <v>34</v>
      </c>
    </row>
    <row r="134" spans="1:15" ht="13.5" customHeight="1" x14ac:dyDescent="0.25">
      <c r="A134" s="1"/>
      <c r="B134" s="155" t="s">
        <v>201</v>
      </c>
      <c r="C134" s="10">
        <v>901</v>
      </c>
      <c r="D134" s="68" t="s">
        <v>9</v>
      </c>
      <c r="E134" s="10" t="s">
        <v>19</v>
      </c>
      <c r="F134" s="10"/>
      <c r="G134" s="85">
        <f>G135</f>
        <v>820</v>
      </c>
      <c r="H134" s="85">
        <f t="shared" ref="H134:O134" si="70">H135</f>
        <v>0</v>
      </c>
      <c r="I134" s="85">
        <f t="shared" si="70"/>
        <v>820</v>
      </c>
      <c r="J134" s="85">
        <f t="shared" si="70"/>
        <v>0</v>
      </c>
      <c r="K134" s="85">
        <f t="shared" si="70"/>
        <v>820</v>
      </c>
      <c r="L134" s="217">
        <f t="shared" si="70"/>
        <v>0</v>
      </c>
      <c r="M134" s="174">
        <f t="shared" si="70"/>
        <v>820</v>
      </c>
      <c r="N134" s="217">
        <f t="shared" si="70"/>
        <v>0</v>
      </c>
      <c r="O134" s="174">
        <f t="shared" si="70"/>
        <v>820</v>
      </c>
    </row>
    <row r="135" spans="1:15" ht="37.5" customHeight="1" x14ac:dyDescent="0.25">
      <c r="A135" s="1"/>
      <c r="B135" s="153" t="s">
        <v>81</v>
      </c>
      <c r="C135" s="4">
        <v>901</v>
      </c>
      <c r="D135" s="66" t="s">
        <v>9</v>
      </c>
      <c r="E135" s="4" t="s">
        <v>19</v>
      </c>
      <c r="F135" s="4" t="s">
        <v>133</v>
      </c>
      <c r="G135" s="82">
        <v>820</v>
      </c>
      <c r="I135" s="60">
        <f>G135+H135</f>
        <v>820</v>
      </c>
      <c r="J135" s="127"/>
      <c r="K135" s="56">
        <f>I135+J135</f>
        <v>820</v>
      </c>
      <c r="L135" s="212"/>
      <c r="M135" s="56">
        <f>K135+L135</f>
        <v>820</v>
      </c>
      <c r="N135" s="212"/>
      <c r="O135" s="262">
        <f>M135+N135</f>
        <v>820</v>
      </c>
    </row>
    <row r="136" spans="1:15" ht="26.25" customHeight="1" x14ac:dyDescent="0.25">
      <c r="A136" s="1"/>
      <c r="B136" s="155" t="s">
        <v>161</v>
      </c>
      <c r="C136" s="10">
        <v>901</v>
      </c>
      <c r="D136" s="68" t="s">
        <v>9</v>
      </c>
      <c r="E136" s="10" t="s">
        <v>27</v>
      </c>
      <c r="F136" s="10"/>
      <c r="G136" s="93">
        <f>G137</f>
        <v>250</v>
      </c>
      <c r="H136" s="93">
        <f t="shared" ref="H136:O136" si="71">H137</f>
        <v>0</v>
      </c>
      <c r="I136" s="93">
        <f t="shared" si="71"/>
        <v>250</v>
      </c>
      <c r="J136" s="93">
        <f t="shared" si="71"/>
        <v>0</v>
      </c>
      <c r="K136" s="93">
        <f t="shared" si="71"/>
        <v>250</v>
      </c>
      <c r="L136" s="214">
        <f t="shared" si="71"/>
        <v>0</v>
      </c>
      <c r="M136" s="32">
        <f t="shared" si="71"/>
        <v>250</v>
      </c>
      <c r="N136" s="214">
        <f t="shared" si="71"/>
        <v>10</v>
      </c>
      <c r="O136" s="32">
        <f t="shared" si="71"/>
        <v>260</v>
      </c>
    </row>
    <row r="137" spans="1:15" ht="35.25" customHeight="1" x14ac:dyDescent="0.25">
      <c r="A137" s="1"/>
      <c r="B137" s="157" t="s">
        <v>81</v>
      </c>
      <c r="C137" s="4">
        <v>901</v>
      </c>
      <c r="D137" s="66" t="s">
        <v>9</v>
      </c>
      <c r="E137" s="4" t="s">
        <v>27</v>
      </c>
      <c r="F137" s="4" t="s">
        <v>133</v>
      </c>
      <c r="G137" s="82">
        <v>250</v>
      </c>
      <c r="I137" s="60">
        <f>G137+H137</f>
        <v>250</v>
      </c>
      <c r="J137" s="127"/>
      <c r="K137" s="56">
        <f>I137+J137</f>
        <v>250</v>
      </c>
      <c r="L137" s="212"/>
      <c r="M137" s="56">
        <f>K137+L137</f>
        <v>250</v>
      </c>
      <c r="N137" s="212">
        <v>10</v>
      </c>
      <c r="O137" s="262">
        <f>M137+N137</f>
        <v>260</v>
      </c>
    </row>
    <row r="138" spans="1:15" ht="16.5" customHeight="1" x14ac:dyDescent="0.25">
      <c r="A138" s="1"/>
      <c r="B138" s="150" t="s">
        <v>162</v>
      </c>
      <c r="C138" s="12">
        <v>901</v>
      </c>
      <c r="D138" s="68" t="s">
        <v>235</v>
      </c>
      <c r="E138" s="10" t="s">
        <v>101</v>
      </c>
      <c r="F138" s="12"/>
      <c r="G138" s="79">
        <f>G139</f>
        <v>360</v>
      </c>
      <c r="H138" s="79">
        <f t="shared" ref="H138:O138" si="72">H139</f>
        <v>0</v>
      </c>
      <c r="I138" s="79">
        <f t="shared" si="72"/>
        <v>360</v>
      </c>
      <c r="J138" s="79">
        <f t="shared" si="72"/>
        <v>0</v>
      </c>
      <c r="K138" s="79">
        <f t="shared" si="72"/>
        <v>360</v>
      </c>
      <c r="L138" s="214">
        <f t="shared" si="72"/>
        <v>0</v>
      </c>
      <c r="M138" s="109">
        <f t="shared" si="72"/>
        <v>360</v>
      </c>
      <c r="N138" s="214">
        <f t="shared" si="72"/>
        <v>0</v>
      </c>
      <c r="O138" s="109">
        <f t="shared" si="72"/>
        <v>360</v>
      </c>
    </row>
    <row r="139" spans="1:15" ht="48.75" customHeight="1" x14ac:dyDescent="0.25">
      <c r="A139" s="1"/>
      <c r="B139" s="153" t="s">
        <v>7</v>
      </c>
      <c r="C139" s="4">
        <v>901</v>
      </c>
      <c r="D139" s="65" t="s">
        <v>235</v>
      </c>
      <c r="E139" s="6" t="s">
        <v>101</v>
      </c>
      <c r="F139" s="4">
        <v>810</v>
      </c>
      <c r="G139" s="82">
        <v>360</v>
      </c>
      <c r="I139" s="60">
        <f>G139+H139</f>
        <v>360</v>
      </c>
      <c r="J139" s="127"/>
      <c r="K139" s="56">
        <f>I139+J139</f>
        <v>360</v>
      </c>
      <c r="L139" s="212"/>
      <c r="M139" s="56">
        <f>K139+L139</f>
        <v>360</v>
      </c>
      <c r="N139" s="212"/>
      <c r="O139" s="262">
        <f>M139+N139</f>
        <v>360</v>
      </c>
    </row>
    <row r="140" spans="1:15" ht="16.5" customHeight="1" x14ac:dyDescent="0.25">
      <c r="A140" s="1"/>
      <c r="B140" s="150" t="s">
        <v>217</v>
      </c>
      <c r="C140" s="12">
        <v>901</v>
      </c>
      <c r="D140" s="68" t="s">
        <v>9</v>
      </c>
      <c r="E140" s="11" t="s">
        <v>218</v>
      </c>
      <c r="F140" s="12"/>
      <c r="G140" s="79">
        <v>30</v>
      </c>
      <c r="H140" s="79">
        <f>H141</f>
        <v>0</v>
      </c>
      <c r="I140" s="79">
        <v>30</v>
      </c>
      <c r="J140" s="79"/>
      <c r="K140" s="79">
        <v>30</v>
      </c>
      <c r="L140" s="214"/>
      <c r="M140" s="109">
        <v>30</v>
      </c>
      <c r="N140" s="214"/>
      <c r="O140" s="109"/>
    </row>
    <row r="141" spans="1:15" ht="37.5" customHeight="1" x14ac:dyDescent="0.25">
      <c r="A141" s="1"/>
      <c r="B141" s="157" t="s">
        <v>81</v>
      </c>
      <c r="C141" s="4">
        <v>901</v>
      </c>
      <c r="D141" s="65" t="s">
        <v>9</v>
      </c>
      <c r="E141" s="8" t="s">
        <v>218</v>
      </c>
      <c r="F141" s="4">
        <v>244</v>
      </c>
      <c r="G141" s="82">
        <v>30</v>
      </c>
      <c r="I141" s="60">
        <f>G141+H141</f>
        <v>30</v>
      </c>
      <c r="J141" s="127"/>
      <c r="K141" s="56">
        <f>I141+J141</f>
        <v>30</v>
      </c>
      <c r="L141" s="212"/>
      <c r="M141" s="56">
        <f>K141+L141</f>
        <v>30</v>
      </c>
      <c r="N141" s="212"/>
      <c r="O141" s="262">
        <v>0</v>
      </c>
    </row>
    <row r="142" spans="1:15" ht="37.5" customHeight="1" x14ac:dyDescent="0.25">
      <c r="A142" s="1"/>
      <c r="B142" s="158" t="s">
        <v>232</v>
      </c>
      <c r="C142" s="29">
        <v>901</v>
      </c>
      <c r="D142" s="69" t="s">
        <v>9</v>
      </c>
      <c r="E142" s="30" t="s">
        <v>231</v>
      </c>
      <c r="F142" s="31"/>
      <c r="G142" s="46">
        <f>G143</f>
        <v>120</v>
      </c>
      <c r="H142" s="46">
        <f t="shared" ref="H142:O142" si="73">H143</f>
        <v>0</v>
      </c>
      <c r="I142" s="46">
        <f t="shared" si="73"/>
        <v>120</v>
      </c>
      <c r="J142" s="46">
        <f t="shared" si="73"/>
        <v>-50</v>
      </c>
      <c r="K142" s="46">
        <f t="shared" si="73"/>
        <v>70</v>
      </c>
      <c r="L142" s="225">
        <f t="shared" si="73"/>
        <v>0</v>
      </c>
      <c r="M142" s="179">
        <f t="shared" si="73"/>
        <v>70</v>
      </c>
      <c r="N142" s="225">
        <f t="shared" si="73"/>
        <v>17</v>
      </c>
      <c r="O142" s="179">
        <f t="shared" si="73"/>
        <v>99.9</v>
      </c>
    </row>
    <row r="143" spans="1:15" ht="37.5" customHeight="1" x14ac:dyDescent="0.25">
      <c r="A143" s="1"/>
      <c r="B143" s="157" t="s">
        <v>81</v>
      </c>
      <c r="C143" s="4">
        <v>901</v>
      </c>
      <c r="D143" s="65" t="s">
        <v>9</v>
      </c>
      <c r="E143" s="8" t="s">
        <v>231</v>
      </c>
      <c r="F143" s="4">
        <v>244</v>
      </c>
      <c r="G143" s="82">
        <v>120</v>
      </c>
      <c r="I143" s="60">
        <f>G143+H143</f>
        <v>120</v>
      </c>
      <c r="J143" s="127">
        <v>-50</v>
      </c>
      <c r="K143" s="56">
        <f>I143+J143</f>
        <v>70</v>
      </c>
      <c r="L143" s="212"/>
      <c r="M143" s="56">
        <f>K143+L143</f>
        <v>70</v>
      </c>
      <c r="N143" s="212">
        <v>17</v>
      </c>
      <c r="O143" s="262">
        <v>99.9</v>
      </c>
    </row>
    <row r="144" spans="1:15" ht="37.5" customHeight="1" x14ac:dyDescent="0.25">
      <c r="A144" s="1"/>
      <c r="B144" s="158" t="s">
        <v>237</v>
      </c>
      <c r="C144" s="29">
        <v>901</v>
      </c>
      <c r="D144" s="69" t="s">
        <v>9</v>
      </c>
      <c r="E144" s="30" t="s">
        <v>238</v>
      </c>
      <c r="F144" s="29"/>
      <c r="G144" s="46">
        <f>G145</f>
        <v>402</v>
      </c>
      <c r="H144" s="46">
        <f t="shared" ref="H144:O144" si="74">H145</f>
        <v>0</v>
      </c>
      <c r="I144" s="46">
        <f t="shared" si="74"/>
        <v>402</v>
      </c>
      <c r="J144" s="46">
        <f t="shared" si="74"/>
        <v>4.4000000000000004</v>
      </c>
      <c r="K144" s="46">
        <f t="shared" si="74"/>
        <v>406.4</v>
      </c>
      <c r="L144" s="225">
        <f t="shared" si="74"/>
        <v>0</v>
      </c>
      <c r="M144" s="179">
        <f t="shared" si="74"/>
        <v>406.4</v>
      </c>
      <c r="N144" s="225">
        <f t="shared" si="74"/>
        <v>0</v>
      </c>
      <c r="O144" s="179">
        <f t="shared" si="74"/>
        <v>406.4</v>
      </c>
    </row>
    <row r="145" spans="1:24" ht="37.5" customHeight="1" x14ac:dyDescent="0.25">
      <c r="A145" s="1"/>
      <c r="B145" s="157" t="s">
        <v>81</v>
      </c>
      <c r="C145" s="4">
        <v>901</v>
      </c>
      <c r="D145" s="65" t="s">
        <v>9</v>
      </c>
      <c r="E145" s="8" t="s">
        <v>238</v>
      </c>
      <c r="F145" s="4">
        <v>244</v>
      </c>
      <c r="G145" s="82">
        <v>402</v>
      </c>
      <c r="I145" s="60">
        <f>G145+H145</f>
        <v>402</v>
      </c>
      <c r="J145" s="127">
        <v>4.4000000000000004</v>
      </c>
      <c r="K145" s="56">
        <f>I145+J145</f>
        <v>406.4</v>
      </c>
      <c r="L145" s="212"/>
      <c r="M145" s="56">
        <f>K145+L145</f>
        <v>406.4</v>
      </c>
      <c r="N145" s="212"/>
      <c r="O145" s="56">
        <f>M145+N145</f>
        <v>406.4</v>
      </c>
    </row>
    <row r="146" spans="1:24" ht="24.75" customHeight="1" x14ac:dyDescent="0.25">
      <c r="A146" s="1"/>
      <c r="B146" s="156" t="s">
        <v>186</v>
      </c>
      <c r="C146" s="20">
        <v>901</v>
      </c>
      <c r="D146" s="64" t="s">
        <v>223</v>
      </c>
      <c r="E146" s="20"/>
      <c r="F146" s="20"/>
      <c r="G146" s="80" t="e">
        <f>G157+G159+G147</f>
        <v>#REF!</v>
      </c>
      <c r="H146" s="80" t="e">
        <f>H157+H159+H147</f>
        <v>#REF!</v>
      </c>
      <c r="I146" s="80" t="e">
        <f>I157+I159+I147</f>
        <v>#REF!</v>
      </c>
      <c r="J146" s="80" t="e">
        <f t="shared" ref="J146:N146" si="75">J157+J159+J147+J155</f>
        <v>#REF!</v>
      </c>
      <c r="K146" s="80" t="e">
        <f t="shared" si="75"/>
        <v>#REF!</v>
      </c>
      <c r="L146" s="215" t="e">
        <f t="shared" si="75"/>
        <v>#REF!</v>
      </c>
      <c r="M146" s="171" t="e">
        <f t="shared" si="75"/>
        <v>#REF!</v>
      </c>
      <c r="N146" s="215" t="e">
        <f t="shared" si="75"/>
        <v>#REF!</v>
      </c>
      <c r="O146" s="171">
        <f>O157+O159+O147+O155</f>
        <v>4068.8</v>
      </c>
    </row>
    <row r="147" spans="1:24" ht="40.5" customHeight="1" x14ac:dyDescent="0.25">
      <c r="A147" s="1"/>
      <c r="B147" s="155" t="s">
        <v>227</v>
      </c>
      <c r="C147" s="10">
        <v>901</v>
      </c>
      <c r="D147" s="68" t="s">
        <v>223</v>
      </c>
      <c r="E147" s="11" t="s">
        <v>224</v>
      </c>
      <c r="F147" s="10"/>
      <c r="G147" s="93">
        <f>G148+G151</f>
        <v>2751.1000000000004</v>
      </c>
      <c r="H147" s="93">
        <f t="shared" ref="H147:K147" si="76">H148+H151</f>
        <v>0</v>
      </c>
      <c r="I147" s="93">
        <f t="shared" si="76"/>
        <v>2751.1000000000004</v>
      </c>
      <c r="J147" s="93">
        <f t="shared" si="76"/>
        <v>0</v>
      </c>
      <c r="K147" s="93">
        <f t="shared" si="76"/>
        <v>2751.1000000000004</v>
      </c>
      <c r="L147" s="214">
        <f t="shared" ref="L147:M147" si="77">L148+L151</f>
        <v>-30</v>
      </c>
      <c r="M147" s="32">
        <f t="shared" si="77"/>
        <v>2721.1000000000004</v>
      </c>
      <c r="N147" s="214">
        <f t="shared" ref="N147" si="78">N148+N151</f>
        <v>0</v>
      </c>
      <c r="O147" s="32">
        <f>O148+O151+O152+O153+O154</f>
        <v>3958.1000000000004</v>
      </c>
    </row>
    <row r="148" spans="1:24" ht="24.75" customHeight="1" x14ac:dyDescent="0.25">
      <c r="A148" s="1"/>
      <c r="B148" s="152" t="s">
        <v>83</v>
      </c>
      <c r="C148" s="6">
        <v>901</v>
      </c>
      <c r="D148" s="65" t="s">
        <v>223</v>
      </c>
      <c r="E148" s="8" t="s">
        <v>224</v>
      </c>
      <c r="F148" s="6" t="s">
        <v>35</v>
      </c>
      <c r="G148" s="81">
        <f>G149+G150</f>
        <v>2706.1000000000004</v>
      </c>
      <c r="I148" s="60">
        <f>G148+H148</f>
        <v>2706.1000000000004</v>
      </c>
      <c r="J148" s="127"/>
      <c r="K148" s="56">
        <f>I148+J148</f>
        <v>2706.1000000000004</v>
      </c>
      <c r="L148" s="212"/>
      <c r="M148" s="56">
        <f>K148+L148</f>
        <v>2706.1000000000004</v>
      </c>
      <c r="N148" s="212"/>
      <c r="O148" s="56">
        <f>O149+O150</f>
        <v>3201.6000000000004</v>
      </c>
    </row>
    <row r="149" spans="1:24" ht="24.75" customHeight="1" x14ac:dyDescent="0.25">
      <c r="A149" s="1"/>
      <c r="B149" s="153" t="s">
        <v>24</v>
      </c>
      <c r="C149" s="6">
        <v>901</v>
      </c>
      <c r="D149" s="66" t="s">
        <v>223</v>
      </c>
      <c r="E149" s="7" t="s">
        <v>224</v>
      </c>
      <c r="F149" s="4" t="s">
        <v>94</v>
      </c>
      <c r="G149" s="82">
        <v>2078.4</v>
      </c>
      <c r="I149" s="60">
        <f t="shared" ref="I149:I151" si="79">G149+H149</f>
        <v>2078.4</v>
      </c>
      <c r="J149" s="127"/>
      <c r="K149" s="56">
        <f t="shared" ref="K149:K151" si="80">I149+J149</f>
        <v>2078.4</v>
      </c>
      <c r="L149" s="212"/>
      <c r="M149" s="56">
        <f t="shared" ref="M149:M151" si="81">K149+L149</f>
        <v>2078.4</v>
      </c>
      <c r="N149" s="212"/>
      <c r="O149" s="56">
        <v>2497.8000000000002</v>
      </c>
    </row>
    <row r="150" spans="1:24" ht="24.75" customHeight="1" x14ac:dyDescent="0.25">
      <c r="A150" s="1"/>
      <c r="B150" s="153" t="s">
        <v>80</v>
      </c>
      <c r="C150" s="6">
        <v>901</v>
      </c>
      <c r="D150" s="66" t="s">
        <v>223</v>
      </c>
      <c r="E150" s="7" t="s">
        <v>224</v>
      </c>
      <c r="F150" s="4" t="s">
        <v>34</v>
      </c>
      <c r="G150" s="82">
        <v>627.70000000000005</v>
      </c>
      <c r="I150" s="60">
        <f t="shared" si="79"/>
        <v>627.70000000000005</v>
      </c>
      <c r="J150" s="127"/>
      <c r="K150" s="56">
        <f t="shared" si="80"/>
        <v>627.70000000000005</v>
      </c>
      <c r="L150" s="212"/>
      <c r="M150" s="56">
        <f t="shared" si="81"/>
        <v>627.70000000000005</v>
      </c>
      <c r="N150" s="212"/>
      <c r="O150" s="56">
        <v>703.8</v>
      </c>
    </row>
    <row r="151" spans="1:24" ht="24.75" customHeight="1" x14ac:dyDescent="0.25">
      <c r="A151" s="1"/>
      <c r="B151" s="153" t="s">
        <v>81</v>
      </c>
      <c r="C151" s="6">
        <v>901</v>
      </c>
      <c r="D151" s="66" t="s">
        <v>223</v>
      </c>
      <c r="E151" s="7" t="s">
        <v>224</v>
      </c>
      <c r="F151" s="4" t="s">
        <v>133</v>
      </c>
      <c r="G151" s="82">
        <v>45</v>
      </c>
      <c r="I151" s="60">
        <f t="shared" si="79"/>
        <v>45</v>
      </c>
      <c r="J151" s="127"/>
      <c r="K151" s="56">
        <f t="shared" si="80"/>
        <v>45</v>
      </c>
      <c r="L151" s="212">
        <v>-30</v>
      </c>
      <c r="M151" s="56">
        <f t="shared" si="81"/>
        <v>15</v>
      </c>
      <c r="N151" s="212"/>
      <c r="O151" s="56">
        <v>13.5</v>
      </c>
    </row>
    <row r="152" spans="1:24" ht="24.75" customHeight="1" x14ac:dyDescent="0.25">
      <c r="A152" s="1"/>
      <c r="B152" s="153" t="s">
        <v>46</v>
      </c>
      <c r="C152" s="4">
        <v>901</v>
      </c>
      <c r="D152" s="66" t="s">
        <v>223</v>
      </c>
      <c r="E152" s="7" t="s">
        <v>289</v>
      </c>
      <c r="F152" s="4">
        <v>111</v>
      </c>
      <c r="G152" s="82"/>
      <c r="H152" s="60"/>
      <c r="I152" s="60"/>
      <c r="J152" s="133"/>
      <c r="K152" s="60"/>
      <c r="L152" s="212"/>
      <c r="M152" s="56"/>
      <c r="N152" s="212"/>
      <c r="O152" s="268">
        <v>368.8</v>
      </c>
      <c r="T152" s="265"/>
      <c r="U152" s="14"/>
      <c r="V152" s="266"/>
      <c r="W152" s="15"/>
      <c r="X152" s="14"/>
    </row>
    <row r="153" spans="1:24" ht="24.75" customHeight="1" x14ac:dyDescent="0.25">
      <c r="A153" s="1"/>
      <c r="B153" s="153" t="s">
        <v>88</v>
      </c>
      <c r="C153" s="4">
        <v>901</v>
      </c>
      <c r="D153" s="66" t="s">
        <v>223</v>
      </c>
      <c r="E153" s="7" t="s">
        <v>289</v>
      </c>
      <c r="F153" s="4">
        <v>119</v>
      </c>
      <c r="G153" s="82"/>
      <c r="H153" s="60"/>
      <c r="I153" s="60"/>
      <c r="J153" s="133"/>
      <c r="K153" s="60"/>
      <c r="L153" s="212"/>
      <c r="M153" s="56"/>
      <c r="N153" s="212"/>
      <c r="O153" s="268">
        <v>240.7</v>
      </c>
      <c r="T153" s="265"/>
      <c r="U153" s="14"/>
      <c r="V153" s="266"/>
      <c r="W153" s="15"/>
      <c r="X153" s="14"/>
    </row>
    <row r="154" spans="1:24" ht="24.75" customHeight="1" x14ac:dyDescent="0.25">
      <c r="A154" s="1"/>
      <c r="B154" s="153" t="s">
        <v>46</v>
      </c>
      <c r="C154" s="4">
        <v>901</v>
      </c>
      <c r="D154" s="66" t="s">
        <v>223</v>
      </c>
      <c r="E154" s="7" t="s">
        <v>320</v>
      </c>
      <c r="F154" s="4">
        <v>111</v>
      </c>
      <c r="G154" s="82"/>
      <c r="H154" s="60"/>
      <c r="I154" s="60"/>
      <c r="J154" s="133"/>
      <c r="K154" s="60"/>
      <c r="L154" s="212"/>
      <c r="M154" s="56"/>
      <c r="N154" s="212"/>
      <c r="O154" s="268">
        <v>133.5</v>
      </c>
      <c r="T154" s="265"/>
      <c r="U154" s="14"/>
      <c r="V154" s="266"/>
      <c r="W154" s="15"/>
      <c r="X154" s="14"/>
    </row>
    <row r="155" spans="1:24" ht="35.25" customHeight="1" x14ac:dyDescent="0.25">
      <c r="A155" s="1"/>
      <c r="B155" s="155" t="s">
        <v>285</v>
      </c>
      <c r="C155" s="10">
        <v>902</v>
      </c>
      <c r="D155" s="68" t="s">
        <v>284</v>
      </c>
      <c r="E155" s="11" t="s">
        <v>286</v>
      </c>
      <c r="F155" s="10"/>
      <c r="G155" s="85">
        <f>G156</f>
        <v>0</v>
      </c>
      <c r="H155" s="85">
        <f t="shared" ref="H155:O155" si="82">H156</f>
        <v>0</v>
      </c>
      <c r="I155" s="85">
        <f t="shared" si="82"/>
        <v>0</v>
      </c>
      <c r="J155" s="85">
        <f t="shared" si="82"/>
        <v>50</v>
      </c>
      <c r="K155" s="85">
        <f t="shared" si="82"/>
        <v>50</v>
      </c>
      <c r="L155" s="217">
        <f t="shared" si="82"/>
        <v>0</v>
      </c>
      <c r="M155" s="174">
        <f t="shared" si="82"/>
        <v>50</v>
      </c>
      <c r="N155" s="217">
        <f t="shared" si="82"/>
        <v>0</v>
      </c>
      <c r="O155" s="174">
        <f t="shared" si="82"/>
        <v>50</v>
      </c>
      <c r="T155" s="265"/>
      <c r="U155" s="14"/>
      <c r="V155" s="266"/>
      <c r="W155" s="15"/>
      <c r="X155" s="14"/>
    </row>
    <row r="156" spans="1:24" ht="24.75" customHeight="1" x14ac:dyDescent="0.25">
      <c r="A156" s="1"/>
      <c r="B156" s="153" t="s">
        <v>81</v>
      </c>
      <c r="C156" s="4">
        <v>902</v>
      </c>
      <c r="D156" s="66" t="s">
        <v>284</v>
      </c>
      <c r="E156" s="7" t="s">
        <v>286</v>
      </c>
      <c r="F156" s="4" t="s">
        <v>133</v>
      </c>
      <c r="G156" s="82"/>
      <c r="I156" s="60"/>
      <c r="J156" s="127">
        <v>50</v>
      </c>
      <c r="K156" s="56">
        <f>I156+J156</f>
        <v>50</v>
      </c>
      <c r="L156" s="212"/>
      <c r="M156" s="56">
        <f>K156+L156</f>
        <v>50</v>
      </c>
      <c r="N156" s="212"/>
      <c r="O156" s="262">
        <f>M156+N156</f>
        <v>50</v>
      </c>
    </row>
    <row r="157" spans="1:24" ht="26.25" customHeight="1" x14ac:dyDescent="0.25">
      <c r="A157" s="1"/>
      <c r="B157" s="155" t="s">
        <v>163</v>
      </c>
      <c r="C157" s="10">
        <v>902</v>
      </c>
      <c r="D157" s="68" t="s">
        <v>26</v>
      </c>
      <c r="E157" s="10" t="s">
        <v>115</v>
      </c>
      <c r="F157" s="10"/>
      <c r="G157" s="85" t="e">
        <f>#REF!+G158</f>
        <v>#REF!</v>
      </c>
      <c r="H157" s="85" t="e">
        <f>#REF!+H158</f>
        <v>#REF!</v>
      </c>
      <c r="I157" s="85" t="e">
        <f>#REF!+I158</f>
        <v>#REF!</v>
      </c>
      <c r="J157" s="85" t="e">
        <f>#REF!+J158</f>
        <v>#REF!</v>
      </c>
      <c r="K157" s="85" t="e">
        <f>#REF!+K158</f>
        <v>#REF!</v>
      </c>
      <c r="L157" s="217" t="e">
        <f>#REF!+L158</f>
        <v>#REF!</v>
      </c>
      <c r="M157" s="174" t="e">
        <f>#REF!+M158</f>
        <v>#REF!</v>
      </c>
      <c r="N157" s="217" t="e">
        <f>#REF!+N158</f>
        <v>#REF!</v>
      </c>
      <c r="O157" s="174">
        <f>O158</f>
        <v>35.700000000000003</v>
      </c>
    </row>
    <row r="158" spans="1:24" ht="59.25" customHeight="1" x14ac:dyDescent="0.25">
      <c r="A158" s="1"/>
      <c r="B158" s="153" t="s">
        <v>118</v>
      </c>
      <c r="C158" s="4">
        <v>902</v>
      </c>
      <c r="D158" s="66" t="s">
        <v>26</v>
      </c>
      <c r="E158" s="4" t="s">
        <v>115</v>
      </c>
      <c r="F158" s="4" t="s">
        <v>78</v>
      </c>
      <c r="G158" s="82"/>
      <c r="I158" s="60"/>
      <c r="J158" s="127"/>
      <c r="K158" s="56">
        <f>I158+J158</f>
        <v>0</v>
      </c>
      <c r="L158" s="212"/>
      <c r="M158" s="56">
        <f>K158+L158</f>
        <v>0</v>
      </c>
      <c r="N158" s="212"/>
      <c r="O158" s="262">
        <v>35.700000000000003</v>
      </c>
    </row>
    <row r="159" spans="1:24" ht="29.25" customHeight="1" x14ac:dyDescent="0.25">
      <c r="A159" s="1"/>
      <c r="B159" s="155" t="s">
        <v>164</v>
      </c>
      <c r="C159" s="10">
        <v>901</v>
      </c>
      <c r="D159" s="68" t="s">
        <v>26</v>
      </c>
      <c r="E159" s="10" t="s">
        <v>64</v>
      </c>
      <c r="F159" s="10"/>
      <c r="G159" s="85">
        <f>G160</f>
        <v>25</v>
      </c>
      <c r="H159" s="85">
        <f t="shared" ref="H159:O159" si="83">H160</f>
        <v>0</v>
      </c>
      <c r="I159" s="85">
        <f t="shared" si="83"/>
        <v>25</v>
      </c>
      <c r="J159" s="85">
        <f t="shared" si="83"/>
        <v>0</v>
      </c>
      <c r="K159" s="85">
        <f t="shared" si="83"/>
        <v>25</v>
      </c>
      <c r="L159" s="217">
        <f t="shared" si="83"/>
        <v>0</v>
      </c>
      <c r="M159" s="174">
        <f t="shared" si="83"/>
        <v>25</v>
      </c>
      <c r="N159" s="217">
        <f t="shared" si="83"/>
        <v>0</v>
      </c>
      <c r="O159" s="174">
        <f t="shared" si="83"/>
        <v>25</v>
      </c>
    </row>
    <row r="160" spans="1:24" ht="35.25" customHeight="1" x14ac:dyDescent="0.25">
      <c r="A160" s="1"/>
      <c r="B160" s="153" t="s">
        <v>81</v>
      </c>
      <c r="C160" s="4">
        <v>901</v>
      </c>
      <c r="D160" s="66" t="s">
        <v>26</v>
      </c>
      <c r="E160" s="4" t="s">
        <v>64</v>
      </c>
      <c r="F160" s="4" t="s">
        <v>133</v>
      </c>
      <c r="G160" s="82">
        <v>25</v>
      </c>
      <c r="H160" s="119"/>
      <c r="I160" s="60">
        <f>G160+H160</f>
        <v>25</v>
      </c>
      <c r="J160" s="127"/>
      <c r="K160" s="56">
        <f>I160+J160</f>
        <v>25</v>
      </c>
      <c r="L160" s="212"/>
      <c r="M160" s="56">
        <f>K160+L160</f>
        <v>25</v>
      </c>
      <c r="N160" s="212"/>
      <c r="O160" s="262">
        <f>M160+N160</f>
        <v>25</v>
      </c>
    </row>
    <row r="161" spans="1:15" ht="17.25" customHeight="1" x14ac:dyDescent="0.25">
      <c r="A161" s="1"/>
      <c r="B161" s="156" t="s">
        <v>187</v>
      </c>
      <c r="C161" s="20">
        <v>902</v>
      </c>
      <c r="D161" s="64" t="s">
        <v>188</v>
      </c>
      <c r="E161" s="20"/>
      <c r="F161" s="20"/>
      <c r="G161" s="80" t="e">
        <f>G162+G164+G174+G177+G180+G184+#REF!+G187+G189</f>
        <v>#REF!</v>
      </c>
      <c r="H161" s="80" t="e">
        <f>H162+H164+H174+H177+H180+H184+#REF!+H187+H189</f>
        <v>#REF!</v>
      </c>
      <c r="I161" s="80" t="e">
        <f>I162+I164+I174+I177+I180+I184+#REF!+I187+I189</f>
        <v>#REF!</v>
      </c>
      <c r="J161" s="80" t="e">
        <f>J162+J164+J174+J177+J180+J184+#REF!+J187+J189</f>
        <v>#REF!</v>
      </c>
      <c r="K161" s="80" t="e">
        <f>K162+K164+K174+K177+K180+K184+#REF!+K187+K189</f>
        <v>#REF!</v>
      </c>
      <c r="L161" s="215" t="e">
        <f>L162+L164+L174+L177+L180+L184+#REF!+L187+L189</f>
        <v>#REF!</v>
      </c>
      <c r="M161" s="171" t="e">
        <f>M162+M164+M174+M177+M180+M184+#REF!+M187+M189</f>
        <v>#REF!</v>
      </c>
      <c r="N161" s="215" t="e">
        <f>N162+N164+N174+N177+N180+N184+#REF!+N187+N189</f>
        <v>#REF!</v>
      </c>
      <c r="O161" s="171">
        <f>O162+O164+O174+O177+O180+O184+O187+O189</f>
        <v>40987.570000000007</v>
      </c>
    </row>
    <row r="162" spans="1:15" ht="17.25" customHeight="1" x14ac:dyDescent="0.25">
      <c r="A162" s="1"/>
      <c r="B162" s="155" t="s">
        <v>165</v>
      </c>
      <c r="C162" s="10">
        <v>902</v>
      </c>
      <c r="D162" s="68" t="s">
        <v>53</v>
      </c>
      <c r="E162" s="10" t="s">
        <v>71</v>
      </c>
      <c r="F162" s="10"/>
      <c r="G162" s="93" t="e">
        <f>#REF!+#REF!</f>
        <v>#REF!</v>
      </c>
      <c r="H162" s="93" t="e">
        <f>#REF!+#REF!</f>
        <v>#REF!</v>
      </c>
      <c r="I162" s="93" t="e">
        <f>#REF!+#REF!</f>
        <v>#REF!</v>
      </c>
      <c r="J162" s="93" t="e">
        <f>#REF!+#REF!</f>
        <v>#REF!</v>
      </c>
      <c r="K162" s="93" t="e">
        <f>#REF!+#REF!</f>
        <v>#REF!</v>
      </c>
      <c r="L162" s="214" t="e">
        <f>#REF!+#REF!</f>
        <v>#REF!</v>
      </c>
      <c r="M162" s="32" t="e">
        <f>#REF!+#REF!</f>
        <v>#REF!</v>
      </c>
      <c r="N162" s="214" t="e">
        <f>#REF!+#REF!</f>
        <v>#REF!</v>
      </c>
      <c r="O162" s="32">
        <f>O163</f>
        <v>50</v>
      </c>
    </row>
    <row r="163" spans="1:15" ht="15" customHeight="1" x14ac:dyDescent="0.25">
      <c r="A163" s="1"/>
      <c r="B163" s="153" t="s">
        <v>2</v>
      </c>
      <c r="C163" s="4">
        <v>902</v>
      </c>
      <c r="D163" s="66" t="s">
        <v>53</v>
      </c>
      <c r="E163" s="4" t="s">
        <v>71</v>
      </c>
      <c r="F163" s="4" t="s">
        <v>131</v>
      </c>
      <c r="G163" s="82"/>
      <c r="H163" s="119"/>
      <c r="I163" s="60"/>
      <c r="J163" s="127"/>
      <c r="K163" s="56"/>
      <c r="L163" s="212">
        <v>50</v>
      </c>
      <c r="M163" s="56">
        <f t="shared" ref="M163" si="84">K163+L163</f>
        <v>50</v>
      </c>
      <c r="N163" s="212"/>
      <c r="O163" s="262">
        <f t="shared" ref="O163" si="85">M163+N163</f>
        <v>50</v>
      </c>
    </row>
    <row r="164" spans="1:15" ht="14.25" customHeight="1" x14ac:dyDescent="0.25">
      <c r="A164" s="1"/>
      <c r="B164" s="159" t="s">
        <v>166</v>
      </c>
      <c r="C164" s="17">
        <v>901</v>
      </c>
      <c r="D164" s="70" t="s">
        <v>32</v>
      </c>
      <c r="E164" s="17"/>
      <c r="F164" s="17"/>
      <c r="G164" s="95" t="e">
        <f>G165+G168+G172</f>
        <v>#REF!</v>
      </c>
      <c r="H164" s="95" t="e">
        <f t="shared" ref="H164:K164" si="86">H165+H168+H172</f>
        <v>#REF!</v>
      </c>
      <c r="I164" s="95" t="e">
        <f t="shared" si="86"/>
        <v>#REF!</v>
      </c>
      <c r="J164" s="95" t="e">
        <f>J165+J168+J172</f>
        <v>#REF!</v>
      </c>
      <c r="K164" s="95" t="e">
        <f t="shared" si="86"/>
        <v>#REF!</v>
      </c>
      <c r="L164" s="226" t="e">
        <f>L165+L168+L172</f>
        <v>#REF!</v>
      </c>
      <c r="M164" s="180" t="e">
        <f>M165+M168+M172</f>
        <v>#REF!</v>
      </c>
      <c r="N164" s="226" t="e">
        <f>N165+N168+N172</f>
        <v>#REF!</v>
      </c>
      <c r="O164" s="180">
        <f>O165+O168+O172</f>
        <v>770.2</v>
      </c>
    </row>
    <row r="165" spans="1:15" ht="26.25" customHeight="1" x14ac:dyDescent="0.25">
      <c r="A165" s="1"/>
      <c r="B165" s="202" t="s">
        <v>167</v>
      </c>
      <c r="C165" s="203">
        <v>901</v>
      </c>
      <c r="D165" s="204" t="s">
        <v>32</v>
      </c>
      <c r="E165" s="205" t="s">
        <v>306</v>
      </c>
      <c r="F165" s="203"/>
      <c r="G165" s="206">
        <f>G166</f>
        <v>516.29999999999995</v>
      </c>
      <c r="H165" s="206">
        <f t="shared" ref="H165:O165" si="87">H166</f>
        <v>0</v>
      </c>
      <c r="I165" s="206">
        <f t="shared" si="87"/>
        <v>516.29999999999995</v>
      </c>
      <c r="J165" s="206">
        <f t="shared" si="87"/>
        <v>148.19999999999999</v>
      </c>
      <c r="K165" s="206">
        <f t="shared" si="87"/>
        <v>664.5</v>
      </c>
      <c r="L165" s="227">
        <f t="shared" si="87"/>
        <v>0</v>
      </c>
      <c r="M165" s="207">
        <f t="shared" si="87"/>
        <v>664.5</v>
      </c>
      <c r="N165" s="227">
        <f t="shared" si="87"/>
        <v>0</v>
      </c>
      <c r="O165" s="207">
        <f t="shared" si="87"/>
        <v>664.5</v>
      </c>
    </row>
    <row r="166" spans="1:15" ht="36" customHeight="1" x14ac:dyDescent="0.25">
      <c r="A166" s="1"/>
      <c r="B166" s="152" t="s">
        <v>22</v>
      </c>
      <c r="C166" s="6">
        <v>901</v>
      </c>
      <c r="D166" s="65" t="s">
        <v>32</v>
      </c>
      <c r="E166" s="8" t="s">
        <v>306</v>
      </c>
      <c r="F166" s="6" t="s">
        <v>16</v>
      </c>
      <c r="G166" s="82">
        <f>G167</f>
        <v>516.29999999999995</v>
      </c>
      <c r="I166" s="60">
        <f>G166+H166</f>
        <v>516.29999999999995</v>
      </c>
      <c r="J166" s="127">
        <f>J167</f>
        <v>148.19999999999999</v>
      </c>
      <c r="K166" s="56">
        <f>I166+J166</f>
        <v>664.5</v>
      </c>
      <c r="L166" s="212">
        <f>L167</f>
        <v>0</v>
      </c>
      <c r="M166" s="56">
        <f>K166+L166</f>
        <v>664.5</v>
      </c>
      <c r="N166" s="212">
        <f>N167</f>
        <v>0</v>
      </c>
      <c r="O166" s="262">
        <f>M166+N166</f>
        <v>664.5</v>
      </c>
    </row>
    <row r="167" spans="1:15" ht="36" customHeight="1" x14ac:dyDescent="0.25">
      <c r="A167" s="1"/>
      <c r="B167" s="153" t="s">
        <v>81</v>
      </c>
      <c r="C167" s="6">
        <v>901</v>
      </c>
      <c r="D167" s="66" t="s">
        <v>32</v>
      </c>
      <c r="E167" s="8" t="s">
        <v>306</v>
      </c>
      <c r="F167" s="4" t="s">
        <v>133</v>
      </c>
      <c r="G167" s="82">
        <v>516.29999999999995</v>
      </c>
      <c r="I167" s="60">
        <f>G167+H167</f>
        <v>516.29999999999995</v>
      </c>
      <c r="J167" s="127">
        <v>148.19999999999999</v>
      </c>
      <c r="K167" s="56">
        <f>I167+J167</f>
        <v>664.5</v>
      </c>
      <c r="L167" s="212"/>
      <c r="M167" s="56">
        <f>K167+L167</f>
        <v>664.5</v>
      </c>
      <c r="N167" s="212"/>
      <c r="O167" s="262">
        <f>M167+N167</f>
        <v>664.5</v>
      </c>
    </row>
    <row r="168" spans="1:15" ht="36.75" customHeight="1" x14ac:dyDescent="0.25">
      <c r="A168" s="1"/>
      <c r="B168" s="202" t="s">
        <v>168</v>
      </c>
      <c r="C168" s="203">
        <v>901</v>
      </c>
      <c r="D168" s="204" t="s">
        <v>32</v>
      </c>
      <c r="E168" s="203" t="s">
        <v>130</v>
      </c>
      <c r="F168" s="203"/>
      <c r="G168" s="206">
        <f>G169</f>
        <v>95.7</v>
      </c>
      <c r="H168" s="206">
        <f t="shared" ref="H168:O168" si="88">H169</f>
        <v>0</v>
      </c>
      <c r="I168" s="206">
        <f t="shared" si="88"/>
        <v>95.7</v>
      </c>
      <c r="J168" s="206">
        <f t="shared" si="88"/>
        <v>0</v>
      </c>
      <c r="K168" s="206">
        <f t="shared" si="88"/>
        <v>95.7</v>
      </c>
      <c r="L168" s="227">
        <f t="shared" si="88"/>
        <v>0</v>
      </c>
      <c r="M168" s="207">
        <f t="shared" si="88"/>
        <v>95.7</v>
      </c>
      <c r="N168" s="227">
        <f t="shared" si="88"/>
        <v>0</v>
      </c>
      <c r="O168" s="207">
        <f t="shared" si="88"/>
        <v>95.7</v>
      </c>
    </row>
    <row r="169" spans="1:15" ht="27" customHeight="1" x14ac:dyDescent="0.25">
      <c r="A169" s="1"/>
      <c r="B169" s="152" t="s">
        <v>90</v>
      </c>
      <c r="C169" s="6">
        <v>901</v>
      </c>
      <c r="D169" s="65" t="s">
        <v>32</v>
      </c>
      <c r="E169" s="6" t="s">
        <v>130</v>
      </c>
      <c r="F169" s="6" t="s">
        <v>99</v>
      </c>
      <c r="G169" s="81">
        <f>G170+G171</f>
        <v>95.7</v>
      </c>
      <c r="I169" s="60">
        <f>G169+H169</f>
        <v>95.7</v>
      </c>
      <c r="J169" s="127"/>
      <c r="K169" s="56">
        <f>I169+J169</f>
        <v>95.7</v>
      </c>
      <c r="L169" s="212"/>
      <c r="M169" s="56">
        <f>K169+L169</f>
        <v>95.7</v>
      </c>
      <c r="N169" s="212"/>
      <c r="O169" s="262">
        <f>M169+N169</f>
        <v>95.7</v>
      </c>
    </row>
    <row r="170" spans="1:15" ht="24" customHeight="1" x14ac:dyDescent="0.25">
      <c r="A170" s="1"/>
      <c r="B170" s="153" t="s">
        <v>46</v>
      </c>
      <c r="C170" s="6">
        <v>901</v>
      </c>
      <c r="D170" s="66" t="s">
        <v>32</v>
      </c>
      <c r="E170" s="4" t="s">
        <v>130</v>
      </c>
      <c r="F170" s="4" t="s">
        <v>44</v>
      </c>
      <c r="G170" s="82">
        <v>73.5</v>
      </c>
      <c r="I170" s="60">
        <f t="shared" ref="I170:I171" si="89">G170+H170</f>
        <v>73.5</v>
      </c>
      <c r="J170" s="127"/>
      <c r="K170" s="56">
        <f t="shared" ref="K170:K171" si="90">I170+J170</f>
        <v>73.5</v>
      </c>
      <c r="L170" s="212"/>
      <c r="M170" s="56">
        <f t="shared" ref="M170:M171" si="91">K170+L170</f>
        <v>73.5</v>
      </c>
      <c r="N170" s="212"/>
      <c r="O170" s="262">
        <f t="shared" ref="O170:O171" si="92">M170+N170</f>
        <v>73.5</v>
      </c>
    </row>
    <row r="171" spans="1:15" ht="49.5" customHeight="1" x14ac:dyDescent="0.25">
      <c r="A171" s="1"/>
      <c r="B171" s="153" t="s">
        <v>88</v>
      </c>
      <c r="C171" s="6">
        <v>901</v>
      </c>
      <c r="D171" s="66" t="s">
        <v>32</v>
      </c>
      <c r="E171" s="4" t="s">
        <v>130</v>
      </c>
      <c r="F171" s="4" t="s">
        <v>132</v>
      </c>
      <c r="G171" s="82">
        <v>22.2</v>
      </c>
      <c r="I171" s="60">
        <f t="shared" si="89"/>
        <v>22.2</v>
      </c>
      <c r="J171" s="127"/>
      <c r="K171" s="56">
        <f t="shared" si="90"/>
        <v>22.2</v>
      </c>
      <c r="L171" s="212"/>
      <c r="M171" s="56">
        <f t="shared" si="91"/>
        <v>22.2</v>
      </c>
      <c r="N171" s="212"/>
      <c r="O171" s="262">
        <f t="shared" si="92"/>
        <v>22.2</v>
      </c>
    </row>
    <row r="172" spans="1:15" ht="15" customHeight="1" x14ac:dyDescent="0.25">
      <c r="A172" s="1"/>
      <c r="B172" s="202" t="s">
        <v>169</v>
      </c>
      <c r="C172" s="203">
        <v>901</v>
      </c>
      <c r="D172" s="204" t="s">
        <v>32</v>
      </c>
      <c r="E172" s="203" t="s">
        <v>95</v>
      </c>
      <c r="F172" s="203"/>
      <c r="G172" s="206" t="e">
        <f>#REF!</f>
        <v>#REF!</v>
      </c>
      <c r="H172" s="206" t="e">
        <f>#REF!</f>
        <v>#REF!</v>
      </c>
      <c r="I172" s="206" t="e">
        <f>#REF!</f>
        <v>#REF!</v>
      </c>
      <c r="J172" s="206" t="e">
        <f>#REF!</f>
        <v>#REF!</v>
      </c>
      <c r="K172" s="206" t="e">
        <f>#REF!</f>
        <v>#REF!</v>
      </c>
      <c r="L172" s="227" t="e">
        <f>#REF!</f>
        <v>#REF!</v>
      </c>
      <c r="M172" s="207" t="e">
        <f>#REF!</f>
        <v>#REF!</v>
      </c>
      <c r="N172" s="227" t="e">
        <f>#REF!</f>
        <v>#REF!</v>
      </c>
      <c r="O172" s="207">
        <f>O173</f>
        <v>10</v>
      </c>
    </row>
    <row r="173" spans="1:15" ht="33.75" customHeight="1" x14ac:dyDescent="0.25">
      <c r="A173" s="1"/>
      <c r="B173" s="153" t="s">
        <v>81</v>
      </c>
      <c r="C173" s="6">
        <v>901</v>
      </c>
      <c r="D173" s="66" t="s">
        <v>32</v>
      </c>
      <c r="E173" s="4" t="s">
        <v>95</v>
      </c>
      <c r="F173" s="4" t="s">
        <v>133</v>
      </c>
      <c r="G173" s="82">
        <v>50</v>
      </c>
      <c r="I173" s="60">
        <f>G173+H173</f>
        <v>50</v>
      </c>
      <c r="J173" s="127"/>
      <c r="K173" s="56">
        <f>I173+J173</f>
        <v>50</v>
      </c>
      <c r="L173" s="212"/>
      <c r="M173" s="56">
        <f>K173+L173</f>
        <v>50</v>
      </c>
      <c r="N173" s="212"/>
      <c r="O173" s="262">
        <v>10</v>
      </c>
    </row>
    <row r="174" spans="1:15" ht="15" customHeight="1" x14ac:dyDescent="0.25">
      <c r="A174" s="1"/>
      <c r="B174" s="155" t="s">
        <v>170</v>
      </c>
      <c r="C174" s="10">
        <v>901</v>
      </c>
      <c r="D174" s="68" t="s">
        <v>228</v>
      </c>
      <c r="E174" s="10" t="s">
        <v>13</v>
      </c>
      <c r="F174" s="10"/>
      <c r="G174" s="85">
        <f>G175</f>
        <v>502.4</v>
      </c>
      <c r="H174" s="85">
        <f t="shared" ref="H174:O174" si="93">H175</f>
        <v>0</v>
      </c>
      <c r="I174" s="85">
        <f t="shared" si="93"/>
        <v>502.4</v>
      </c>
      <c r="J174" s="85">
        <f t="shared" si="93"/>
        <v>0</v>
      </c>
      <c r="K174" s="85">
        <f t="shared" si="93"/>
        <v>502.4</v>
      </c>
      <c r="L174" s="217">
        <f t="shared" si="93"/>
        <v>0</v>
      </c>
      <c r="M174" s="174">
        <f t="shared" si="93"/>
        <v>502.4</v>
      </c>
      <c r="N174" s="217">
        <f t="shared" si="93"/>
        <v>0</v>
      </c>
      <c r="O174" s="174">
        <f t="shared" si="93"/>
        <v>502.4</v>
      </c>
    </row>
    <row r="175" spans="1:15" ht="14.25" customHeight="1" x14ac:dyDescent="0.25">
      <c r="A175" s="1"/>
      <c r="B175" s="152" t="s">
        <v>21</v>
      </c>
      <c r="C175" s="6">
        <v>901</v>
      </c>
      <c r="D175" s="65" t="s">
        <v>228</v>
      </c>
      <c r="E175" s="6" t="s">
        <v>13</v>
      </c>
      <c r="F175" s="6" t="s">
        <v>127</v>
      </c>
      <c r="G175" s="81">
        <f>G176</f>
        <v>502.4</v>
      </c>
      <c r="I175" s="60">
        <f>G175+H175</f>
        <v>502.4</v>
      </c>
      <c r="J175" s="127"/>
      <c r="K175" s="56">
        <f>I175+J175</f>
        <v>502.4</v>
      </c>
      <c r="L175" s="212"/>
      <c r="M175" s="56">
        <f>K175+L175</f>
        <v>502.4</v>
      </c>
      <c r="N175" s="212"/>
      <c r="O175" s="262">
        <f>M175+N175</f>
        <v>502.4</v>
      </c>
    </row>
    <row r="176" spans="1:15" ht="51" customHeight="1" x14ac:dyDescent="0.25">
      <c r="A176" s="1"/>
      <c r="B176" s="153" t="s">
        <v>7</v>
      </c>
      <c r="C176" s="6">
        <v>901</v>
      </c>
      <c r="D176" s="66" t="s">
        <v>228</v>
      </c>
      <c r="E176" s="4" t="s">
        <v>13</v>
      </c>
      <c r="F176" s="4" t="s">
        <v>89</v>
      </c>
      <c r="G176" s="82">
        <v>502.4</v>
      </c>
      <c r="I176" s="60">
        <f>G176+H176</f>
        <v>502.4</v>
      </c>
      <c r="J176" s="127"/>
      <c r="K176" s="56">
        <f>I176+J176</f>
        <v>502.4</v>
      </c>
      <c r="L176" s="212"/>
      <c r="M176" s="56">
        <f>K176+L176</f>
        <v>502.4</v>
      </c>
      <c r="N176" s="212"/>
      <c r="O176" s="262">
        <f>M176+N176</f>
        <v>502.4</v>
      </c>
    </row>
    <row r="177" spans="1:15" ht="15" customHeight="1" x14ac:dyDescent="0.25">
      <c r="A177" s="1"/>
      <c r="B177" s="155" t="s">
        <v>171</v>
      </c>
      <c r="C177" s="10">
        <v>902</v>
      </c>
      <c r="D177" s="68" t="s">
        <v>3</v>
      </c>
      <c r="E177" s="10" t="s">
        <v>12</v>
      </c>
      <c r="F177" s="10"/>
      <c r="G177" s="93">
        <f>G178</f>
        <v>9592.5</v>
      </c>
      <c r="H177" s="93">
        <f t="shared" ref="H177:O177" si="94">H178</f>
        <v>4642.3</v>
      </c>
      <c r="I177" s="93">
        <f t="shared" si="94"/>
        <v>14234.8</v>
      </c>
      <c r="J177" s="93">
        <f t="shared" si="94"/>
        <v>291.5</v>
      </c>
      <c r="K177" s="93">
        <f t="shared" si="94"/>
        <v>14526.3</v>
      </c>
      <c r="L177" s="214">
        <f t="shared" si="94"/>
        <v>-2022</v>
      </c>
      <c r="M177" s="32">
        <f t="shared" si="94"/>
        <v>12504.3</v>
      </c>
      <c r="N177" s="214">
        <f t="shared" si="94"/>
        <v>-1720.4</v>
      </c>
      <c r="O177" s="32">
        <f t="shared" si="94"/>
        <v>10585.67</v>
      </c>
    </row>
    <row r="178" spans="1:15" ht="36" customHeight="1" x14ac:dyDescent="0.25">
      <c r="A178" s="1"/>
      <c r="B178" s="152" t="s">
        <v>22</v>
      </c>
      <c r="C178" s="6">
        <v>902</v>
      </c>
      <c r="D178" s="65" t="s">
        <v>3</v>
      </c>
      <c r="E178" s="6" t="s">
        <v>12</v>
      </c>
      <c r="F178" s="6" t="s">
        <v>16</v>
      </c>
      <c r="G178" s="81">
        <f>G179</f>
        <v>9592.5</v>
      </c>
      <c r="H178" s="119">
        <f>H179</f>
        <v>4642.3</v>
      </c>
      <c r="I178" s="60">
        <f>G178+H178</f>
        <v>14234.8</v>
      </c>
      <c r="J178" s="127">
        <f>J179</f>
        <v>291.5</v>
      </c>
      <c r="K178" s="56">
        <f>I178+J178</f>
        <v>14526.3</v>
      </c>
      <c r="L178" s="212">
        <f>-429.6-1592.4</f>
        <v>-2022</v>
      </c>
      <c r="M178" s="56">
        <f>K178+L178</f>
        <v>12504.3</v>
      </c>
      <c r="N178" s="212">
        <v>-1720.4</v>
      </c>
      <c r="O178" s="262">
        <v>10585.67</v>
      </c>
    </row>
    <row r="179" spans="1:15" ht="35.25" customHeight="1" x14ac:dyDescent="0.25">
      <c r="A179" s="1"/>
      <c r="B179" s="153" t="s">
        <v>81</v>
      </c>
      <c r="C179" s="6">
        <v>902</v>
      </c>
      <c r="D179" s="66" t="s">
        <v>3</v>
      </c>
      <c r="E179" s="4" t="s">
        <v>12</v>
      </c>
      <c r="F179" s="4" t="s">
        <v>133</v>
      </c>
      <c r="G179" s="82">
        <v>9592.5</v>
      </c>
      <c r="H179" s="119">
        <v>4642.3</v>
      </c>
      <c r="I179" s="60">
        <f>G179+H179</f>
        <v>14234.8</v>
      </c>
      <c r="J179" s="127">
        <v>291.5</v>
      </c>
      <c r="K179" s="56">
        <f>I179+J179</f>
        <v>14526.3</v>
      </c>
      <c r="L179" s="212">
        <v>-2022</v>
      </c>
      <c r="M179" s="56">
        <f>K179+L179</f>
        <v>12504.3</v>
      </c>
      <c r="N179" s="212">
        <v>-1720.4</v>
      </c>
      <c r="O179" s="262">
        <v>10585.67</v>
      </c>
    </row>
    <row r="180" spans="1:15" ht="27.75" customHeight="1" x14ac:dyDescent="0.25">
      <c r="A180" s="1"/>
      <c r="B180" s="155" t="s">
        <v>206</v>
      </c>
      <c r="C180" s="10">
        <v>902</v>
      </c>
      <c r="D180" s="68" t="s">
        <v>3</v>
      </c>
      <c r="E180" s="11" t="s">
        <v>54</v>
      </c>
      <c r="F180" s="10" t="s">
        <v>20</v>
      </c>
      <c r="G180" s="93" t="e">
        <f>G181+#REF!</f>
        <v>#REF!</v>
      </c>
      <c r="H180" s="93" t="e">
        <f>H181+#REF!</f>
        <v>#REF!</v>
      </c>
      <c r="I180" s="93" t="e">
        <f>I181+#REF!</f>
        <v>#REF!</v>
      </c>
      <c r="J180" s="93" t="e">
        <f>J181+#REF!</f>
        <v>#REF!</v>
      </c>
      <c r="K180" s="93" t="e">
        <f>K181+#REF!</f>
        <v>#REF!</v>
      </c>
      <c r="L180" s="214" t="e">
        <f>L181+#REF!</f>
        <v>#REF!</v>
      </c>
      <c r="M180" s="32" t="e">
        <f>M181+#REF!</f>
        <v>#REF!</v>
      </c>
      <c r="N180" s="214" t="e">
        <f>N181+#REF!</f>
        <v>#REF!</v>
      </c>
      <c r="O180" s="32">
        <f>O181</f>
        <v>2596.7999999999997</v>
      </c>
    </row>
    <row r="181" spans="1:15" ht="24" customHeight="1" x14ac:dyDescent="0.25">
      <c r="A181" s="1"/>
      <c r="B181" s="152" t="s">
        <v>60</v>
      </c>
      <c r="C181" s="6">
        <v>902</v>
      </c>
      <c r="D181" s="65" t="s">
        <v>3</v>
      </c>
      <c r="E181" s="48" t="s">
        <v>67</v>
      </c>
      <c r="F181" s="6" t="s">
        <v>0</v>
      </c>
      <c r="G181" s="81">
        <f>G182</f>
        <v>2337.1</v>
      </c>
      <c r="I181" s="60">
        <f t="shared" ref="I181:I183" si="95">G181+H181</f>
        <v>2337.1</v>
      </c>
      <c r="J181" s="127"/>
      <c r="K181" s="56">
        <f t="shared" ref="K181:K183" si="96">I181+J181</f>
        <v>2337.1</v>
      </c>
      <c r="L181" s="212">
        <f>L182</f>
        <v>259.7</v>
      </c>
      <c r="M181" s="56">
        <f t="shared" ref="M181:M183" si="97">K181+L181</f>
        <v>2596.7999999999997</v>
      </c>
      <c r="N181" s="212">
        <f>N182</f>
        <v>0</v>
      </c>
      <c r="O181" s="262">
        <f t="shared" ref="O181:O183" si="98">M181+N181</f>
        <v>2596.7999999999997</v>
      </c>
    </row>
    <row r="182" spans="1:15" ht="15" customHeight="1" x14ac:dyDescent="0.25">
      <c r="A182" s="1"/>
      <c r="B182" s="152" t="s">
        <v>102</v>
      </c>
      <c r="C182" s="6">
        <v>902</v>
      </c>
      <c r="D182" s="65" t="s">
        <v>3</v>
      </c>
      <c r="E182" s="48" t="s">
        <v>67</v>
      </c>
      <c r="F182" s="6" t="s">
        <v>107</v>
      </c>
      <c r="G182" s="81">
        <f>G183</f>
        <v>2337.1</v>
      </c>
      <c r="I182" s="60">
        <f t="shared" si="95"/>
        <v>2337.1</v>
      </c>
      <c r="J182" s="127"/>
      <c r="K182" s="56">
        <f t="shared" si="96"/>
        <v>2337.1</v>
      </c>
      <c r="L182" s="212">
        <f>L183</f>
        <v>259.7</v>
      </c>
      <c r="M182" s="56">
        <f t="shared" si="97"/>
        <v>2596.7999999999997</v>
      </c>
      <c r="N182" s="212">
        <f>N183</f>
        <v>0</v>
      </c>
      <c r="O182" s="262">
        <f t="shared" si="98"/>
        <v>2596.7999999999997</v>
      </c>
    </row>
    <row r="183" spans="1:15" ht="36.75" customHeight="1" x14ac:dyDescent="0.25">
      <c r="A183" s="1"/>
      <c r="B183" s="153" t="s">
        <v>31</v>
      </c>
      <c r="C183" s="6">
        <v>902</v>
      </c>
      <c r="D183" s="66" t="s">
        <v>3</v>
      </c>
      <c r="E183" s="49" t="s">
        <v>67</v>
      </c>
      <c r="F183" s="4" t="s">
        <v>79</v>
      </c>
      <c r="G183" s="82">
        <v>2337.1</v>
      </c>
      <c r="I183" s="60">
        <f t="shared" si="95"/>
        <v>2337.1</v>
      </c>
      <c r="J183" s="127"/>
      <c r="K183" s="56">
        <f t="shared" si="96"/>
        <v>2337.1</v>
      </c>
      <c r="L183" s="212">
        <v>259.7</v>
      </c>
      <c r="M183" s="56">
        <f t="shared" si="97"/>
        <v>2596.7999999999997</v>
      </c>
      <c r="N183" s="212"/>
      <c r="O183" s="262">
        <f t="shared" si="98"/>
        <v>2596.7999999999997</v>
      </c>
    </row>
    <row r="184" spans="1:15" ht="28.5" customHeight="1" x14ac:dyDescent="0.25">
      <c r="A184" s="1"/>
      <c r="B184" s="155" t="s">
        <v>245</v>
      </c>
      <c r="C184" s="10">
        <v>902</v>
      </c>
      <c r="D184" s="68" t="s">
        <v>3</v>
      </c>
      <c r="E184" s="11" t="s">
        <v>259</v>
      </c>
      <c r="F184" s="10" t="s">
        <v>20</v>
      </c>
      <c r="G184" s="93">
        <f>G185</f>
        <v>16823.400000000001</v>
      </c>
      <c r="H184" s="93">
        <f t="shared" ref="H184:O184" si="99">H185</f>
        <v>0</v>
      </c>
      <c r="I184" s="93">
        <f t="shared" si="99"/>
        <v>16823.400000000001</v>
      </c>
      <c r="J184" s="93">
        <f t="shared" si="99"/>
        <v>0</v>
      </c>
      <c r="K184" s="93">
        <f t="shared" si="99"/>
        <v>16823.400000000001</v>
      </c>
      <c r="L184" s="214">
        <f t="shared" si="99"/>
        <v>169.9</v>
      </c>
      <c r="M184" s="32">
        <f t="shared" si="99"/>
        <v>16993.300000000003</v>
      </c>
      <c r="N184" s="214">
        <f t="shared" si="99"/>
        <v>0</v>
      </c>
      <c r="O184" s="32">
        <f t="shared" si="99"/>
        <v>26375.7</v>
      </c>
    </row>
    <row r="185" spans="1:15" ht="24" customHeight="1" x14ac:dyDescent="0.25">
      <c r="A185" s="1"/>
      <c r="B185" s="152" t="s">
        <v>60</v>
      </c>
      <c r="C185" s="6">
        <v>902</v>
      </c>
      <c r="D185" s="65" t="s">
        <v>3</v>
      </c>
      <c r="E185" s="8" t="s">
        <v>259</v>
      </c>
      <c r="F185" s="6" t="s">
        <v>0</v>
      </c>
      <c r="G185" s="81">
        <f>G186</f>
        <v>16823.400000000001</v>
      </c>
      <c r="I185" s="60">
        <f>G185+H185</f>
        <v>16823.400000000001</v>
      </c>
      <c r="J185" s="127"/>
      <c r="K185" s="56">
        <f>I185+J185</f>
        <v>16823.400000000001</v>
      </c>
      <c r="L185" s="212">
        <v>169.9</v>
      </c>
      <c r="M185" s="56">
        <f>K185+L185</f>
        <v>16993.300000000003</v>
      </c>
      <c r="N185" s="212"/>
      <c r="O185" s="262">
        <v>26375.7</v>
      </c>
    </row>
    <row r="186" spans="1:15" ht="34.5" customHeight="1" x14ac:dyDescent="0.25">
      <c r="A186" s="1"/>
      <c r="B186" s="153" t="s">
        <v>31</v>
      </c>
      <c r="C186" s="6">
        <v>902</v>
      </c>
      <c r="D186" s="66" t="s">
        <v>3</v>
      </c>
      <c r="E186" s="8" t="s">
        <v>259</v>
      </c>
      <c r="F186" s="4" t="s">
        <v>79</v>
      </c>
      <c r="G186" s="82">
        <v>16823.400000000001</v>
      </c>
      <c r="I186" s="60">
        <f>G186+H186</f>
        <v>16823.400000000001</v>
      </c>
      <c r="J186" s="127"/>
      <c r="K186" s="56">
        <f>I186+J186</f>
        <v>16823.400000000001</v>
      </c>
      <c r="L186" s="212">
        <v>169.9</v>
      </c>
      <c r="M186" s="56">
        <f>K186+L186</f>
        <v>16993.300000000003</v>
      </c>
      <c r="N186" s="212"/>
      <c r="O186" s="262">
        <v>26375.7</v>
      </c>
    </row>
    <row r="187" spans="1:15" ht="28.5" customHeight="1" x14ac:dyDescent="0.25">
      <c r="A187" s="1"/>
      <c r="B187" s="155" t="s">
        <v>172</v>
      </c>
      <c r="C187" s="10">
        <v>901</v>
      </c>
      <c r="D187" s="68" t="s">
        <v>75</v>
      </c>
      <c r="E187" s="10" t="s">
        <v>119</v>
      </c>
      <c r="F187" s="10"/>
      <c r="G187" s="93" t="e">
        <f>#REF!</f>
        <v>#REF!</v>
      </c>
      <c r="H187" s="93" t="e">
        <f>#REF!</f>
        <v>#REF!</v>
      </c>
      <c r="I187" s="93" t="e">
        <f>#REF!</f>
        <v>#REF!</v>
      </c>
      <c r="J187" s="93" t="e">
        <f>#REF!</f>
        <v>#REF!</v>
      </c>
      <c r="K187" s="93" t="e">
        <f>#REF!</f>
        <v>#REF!</v>
      </c>
      <c r="L187" s="214" t="e">
        <f>#REF!</f>
        <v>#REF!</v>
      </c>
      <c r="M187" s="32" t="e">
        <f>#REF!</f>
        <v>#REF!</v>
      </c>
      <c r="N187" s="214" t="e">
        <f>#REF!</f>
        <v>#REF!</v>
      </c>
      <c r="O187" s="32">
        <f>O188</f>
        <v>49.8</v>
      </c>
    </row>
    <row r="188" spans="1:15" ht="40.5" customHeight="1" x14ac:dyDescent="0.25">
      <c r="A188" s="1"/>
      <c r="B188" s="153" t="s">
        <v>81</v>
      </c>
      <c r="C188" s="4">
        <v>901</v>
      </c>
      <c r="D188" s="66" t="s">
        <v>75</v>
      </c>
      <c r="E188" s="4" t="s">
        <v>119</v>
      </c>
      <c r="F188" s="4" t="s">
        <v>133</v>
      </c>
      <c r="G188" s="82">
        <v>50</v>
      </c>
      <c r="I188" s="60">
        <f>G188+H188</f>
        <v>50</v>
      </c>
      <c r="J188" s="127"/>
      <c r="K188" s="56">
        <f>I188+J188</f>
        <v>50</v>
      </c>
      <c r="L188" s="212"/>
      <c r="M188" s="56">
        <f>K188+L188</f>
        <v>50</v>
      </c>
      <c r="N188" s="212"/>
      <c r="O188" s="262">
        <v>49.8</v>
      </c>
    </row>
    <row r="189" spans="1:15" ht="35.25" customHeight="1" x14ac:dyDescent="0.25">
      <c r="A189" s="1"/>
      <c r="B189" s="155" t="s">
        <v>229</v>
      </c>
      <c r="C189" s="10">
        <v>901</v>
      </c>
      <c r="D189" s="68" t="s">
        <v>75</v>
      </c>
      <c r="E189" s="11" t="s">
        <v>230</v>
      </c>
      <c r="F189" s="10" t="s">
        <v>20</v>
      </c>
      <c r="G189" s="93" t="e">
        <f>#REF!</f>
        <v>#REF!</v>
      </c>
      <c r="H189" s="93" t="e">
        <f>#REF!</f>
        <v>#REF!</v>
      </c>
      <c r="I189" s="93" t="e">
        <f>#REF!</f>
        <v>#REF!</v>
      </c>
      <c r="J189" s="93" t="e">
        <f>#REF!</f>
        <v>#REF!</v>
      </c>
      <c r="K189" s="93" t="e">
        <f>#REF!</f>
        <v>#REF!</v>
      </c>
      <c r="L189" s="214" t="e">
        <f>#REF!</f>
        <v>#REF!</v>
      </c>
      <c r="M189" s="32" t="e">
        <f>#REF!</f>
        <v>#REF!</v>
      </c>
      <c r="N189" s="214" t="e">
        <f>#REF!</f>
        <v>#REF!</v>
      </c>
      <c r="O189" s="32">
        <f>O190</f>
        <v>57</v>
      </c>
    </row>
    <row r="190" spans="1:15" ht="34.5" customHeight="1" x14ac:dyDescent="0.25">
      <c r="A190" s="1"/>
      <c r="B190" s="153" t="s">
        <v>81</v>
      </c>
      <c r="C190" s="4">
        <v>901</v>
      </c>
      <c r="D190" s="65" t="s">
        <v>75</v>
      </c>
      <c r="E190" s="8" t="s">
        <v>230</v>
      </c>
      <c r="F190" s="4" t="s">
        <v>133</v>
      </c>
      <c r="G190" s="82">
        <v>50</v>
      </c>
      <c r="I190" s="60">
        <f>G190+H190</f>
        <v>50</v>
      </c>
      <c r="J190" s="127">
        <v>3</v>
      </c>
      <c r="K190" s="56">
        <f>I190+J190</f>
        <v>53</v>
      </c>
      <c r="L190" s="212">
        <v>4</v>
      </c>
      <c r="M190" s="56">
        <f>K190+L190</f>
        <v>57</v>
      </c>
      <c r="N190" s="212"/>
      <c r="O190" s="262">
        <f>M190+N190</f>
        <v>57</v>
      </c>
    </row>
    <row r="191" spans="1:15" ht="16.5" customHeight="1" x14ac:dyDescent="0.25">
      <c r="A191" s="1"/>
      <c r="B191" s="156" t="s">
        <v>200</v>
      </c>
      <c r="C191" s="20">
        <v>902</v>
      </c>
      <c r="D191" s="64" t="s">
        <v>205</v>
      </c>
      <c r="E191" s="20"/>
      <c r="F191" s="20"/>
      <c r="G191" s="80" t="e">
        <f>G192+G195+G199+G197+G209</f>
        <v>#REF!</v>
      </c>
      <c r="H191" s="80" t="e">
        <f>H192+H195+H199+H197+H209</f>
        <v>#REF!</v>
      </c>
      <c r="I191" s="80" t="e">
        <f>I192+I195+I199+I197+I209</f>
        <v>#REF!</v>
      </c>
      <c r="J191" s="80" t="e">
        <f>J192+J195+J199+J197+J209</f>
        <v>#REF!</v>
      </c>
      <c r="K191" s="80" t="e">
        <f>K192+K195+K199+K197+K209</f>
        <v>#REF!</v>
      </c>
      <c r="L191" s="215" t="e">
        <f>L192+L195+L199+L197+L209+L220</f>
        <v>#REF!</v>
      </c>
      <c r="M191" s="171" t="e">
        <f>M192+M195+M199+M197+M209+M220</f>
        <v>#REF!</v>
      </c>
      <c r="N191" s="215" t="e">
        <f>N192+N195+N199+N197+N209+N220</f>
        <v>#REF!</v>
      </c>
      <c r="O191" s="171">
        <f>O192+O195+O199+O197+O209+O220</f>
        <v>19948.199999999997</v>
      </c>
    </row>
    <row r="192" spans="1:15" ht="24.75" customHeight="1" x14ac:dyDescent="0.25">
      <c r="A192" s="1"/>
      <c r="B192" s="155" t="s">
        <v>173</v>
      </c>
      <c r="C192" s="10">
        <v>902</v>
      </c>
      <c r="D192" s="68" t="s">
        <v>124</v>
      </c>
      <c r="E192" s="10" t="s">
        <v>298</v>
      </c>
      <c r="F192" s="10"/>
      <c r="G192" s="93">
        <f>G193</f>
        <v>3946.1</v>
      </c>
      <c r="H192" s="93">
        <f t="shared" ref="H192:O192" si="100">H193</f>
        <v>-3946.1</v>
      </c>
      <c r="I192" s="93">
        <f t="shared" si="100"/>
        <v>0</v>
      </c>
      <c r="J192" s="93">
        <f t="shared" si="100"/>
        <v>11378.3</v>
      </c>
      <c r="K192" s="93">
        <f t="shared" si="100"/>
        <v>11378.3</v>
      </c>
      <c r="L192" s="214">
        <f t="shared" si="100"/>
        <v>138.30000000000001</v>
      </c>
      <c r="M192" s="32">
        <f t="shared" si="100"/>
        <v>11516.599999999999</v>
      </c>
      <c r="N192" s="214">
        <f t="shared" si="100"/>
        <v>0</v>
      </c>
      <c r="O192" s="32">
        <f t="shared" si="100"/>
        <v>11516.599999999999</v>
      </c>
    </row>
    <row r="193" spans="1:18" ht="34.5" customHeight="1" x14ac:dyDescent="0.25">
      <c r="A193" s="1"/>
      <c r="B193" s="152" t="s">
        <v>22</v>
      </c>
      <c r="C193" s="6">
        <v>902</v>
      </c>
      <c r="D193" s="65" t="s">
        <v>124</v>
      </c>
      <c r="E193" s="6" t="s">
        <v>298</v>
      </c>
      <c r="F193" s="6" t="s">
        <v>16</v>
      </c>
      <c r="G193" s="81">
        <f>G194</f>
        <v>3946.1</v>
      </c>
      <c r="H193" s="56">
        <f>H194</f>
        <v>-3946.1</v>
      </c>
      <c r="I193" s="60">
        <f>G193+H193</f>
        <v>0</v>
      </c>
      <c r="J193" s="127">
        <f>J194</f>
        <v>11378.3</v>
      </c>
      <c r="K193" s="56">
        <f>I193+J193</f>
        <v>11378.3</v>
      </c>
      <c r="L193" s="212">
        <f>L194</f>
        <v>138.30000000000001</v>
      </c>
      <c r="M193" s="56">
        <f>K193+L193</f>
        <v>11516.599999999999</v>
      </c>
      <c r="N193" s="212">
        <f>N194</f>
        <v>0</v>
      </c>
      <c r="O193" s="262">
        <f>M193+N193</f>
        <v>11516.599999999999</v>
      </c>
    </row>
    <row r="194" spans="1:18" ht="42" customHeight="1" x14ac:dyDescent="0.25">
      <c r="A194" s="1"/>
      <c r="B194" s="153" t="s">
        <v>81</v>
      </c>
      <c r="C194" s="4">
        <v>902</v>
      </c>
      <c r="D194" s="66" t="s">
        <v>124</v>
      </c>
      <c r="E194" s="4" t="s">
        <v>298</v>
      </c>
      <c r="F194" s="4" t="s">
        <v>133</v>
      </c>
      <c r="G194" s="82">
        <v>3946.1</v>
      </c>
      <c r="H194" s="56">
        <v>-3946.1</v>
      </c>
      <c r="I194" s="60">
        <f>G194+H194</f>
        <v>0</v>
      </c>
      <c r="J194" s="127">
        <v>11378.3</v>
      </c>
      <c r="K194" s="56">
        <f t="shared" ref="K194" si="101">I194+J194</f>
        <v>11378.3</v>
      </c>
      <c r="L194" s="212">
        <v>138.30000000000001</v>
      </c>
      <c r="M194" s="56">
        <f t="shared" ref="M194" si="102">K194+L194</f>
        <v>11516.599999999999</v>
      </c>
      <c r="N194" s="212"/>
      <c r="O194" s="262">
        <f t="shared" ref="O194" si="103">M194+N194</f>
        <v>11516.599999999999</v>
      </c>
    </row>
    <row r="195" spans="1:18" ht="29.25" customHeight="1" x14ac:dyDescent="0.25">
      <c r="A195" s="1"/>
      <c r="B195" s="150" t="s">
        <v>207</v>
      </c>
      <c r="C195" s="10">
        <v>902</v>
      </c>
      <c r="D195" s="68" t="s">
        <v>42</v>
      </c>
      <c r="E195" s="11" t="s">
        <v>225</v>
      </c>
      <c r="F195" s="10"/>
      <c r="G195" s="93" t="e">
        <f>#REF!</f>
        <v>#REF!</v>
      </c>
      <c r="H195" s="93" t="e">
        <f>#REF!</f>
        <v>#REF!</v>
      </c>
      <c r="I195" s="93" t="e">
        <f>#REF!</f>
        <v>#REF!</v>
      </c>
      <c r="J195" s="93" t="e">
        <f>#REF!</f>
        <v>#REF!</v>
      </c>
      <c r="K195" s="93" t="e">
        <f>#REF!</f>
        <v>#REF!</v>
      </c>
      <c r="L195" s="214" t="e">
        <f>#REF!</f>
        <v>#REF!</v>
      </c>
      <c r="M195" s="32" t="e">
        <f>#REF!</f>
        <v>#REF!</v>
      </c>
      <c r="N195" s="214" t="e">
        <f>#REF!</f>
        <v>#REF!</v>
      </c>
      <c r="O195" s="32">
        <f>O196</f>
        <v>937.2</v>
      </c>
    </row>
    <row r="196" spans="1:18" ht="39" customHeight="1" x14ac:dyDescent="0.25">
      <c r="A196" s="1"/>
      <c r="B196" s="153" t="s">
        <v>81</v>
      </c>
      <c r="C196" s="4">
        <v>902</v>
      </c>
      <c r="D196" s="66" t="s">
        <v>42</v>
      </c>
      <c r="E196" s="7" t="s">
        <v>225</v>
      </c>
      <c r="F196" s="4" t="s">
        <v>133</v>
      </c>
      <c r="G196" s="82">
        <v>700</v>
      </c>
      <c r="I196" s="60">
        <f>G196+H196</f>
        <v>700</v>
      </c>
      <c r="J196" s="127">
        <v>300</v>
      </c>
      <c r="K196" s="56">
        <f>I196+J196</f>
        <v>1000</v>
      </c>
      <c r="L196" s="212">
        <v>-138.30000000000001</v>
      </c>
      <c r="M196" s="56">
        <f>K196+L196</f>
        <v>861.7</v>
      </c>
      <c r="N196" s="212">
        <v>100</v>
      </c>
      <c r="O196" s="262">
        <v>937.2</v>
      </c>
    </row>
    <row r="197" spans="1:18" ht="23.25" customHeight="1" x14ac:dyDescent="0.25">
      <c r="A197" s="1"/>
      <c r="B197" s="160" t="s">
        <v>208</v>
      </c>
      <c r="C197" s="18">
        <v>902</v>
      </c>
      <c r="D197" s="71" t="s">
        <v>42</v>
      </c>
      <c r="E197" s="19" t="s">
        <v>221</v>
      </c>
      <c r="F197" s="18"/>
      <c r="G197" s="96" t="e">
        <f>#REF!</f>
        <v>#REF!</v>
      </c>
      <c r="H197" s="96" t="e">
        <f>#REF!</f>
        <v>#REF!</v>
      </c>
      <c r="I197" s="96" t="e">
        <f>#REF!</f>
        <v>#REF!</v>
      </c>
      <c r="J197" s="96" t="e">
        <f>#REF!</f>
        <v>#REF!</v>
      </c>
      <c r="K197" s="96" t="e">
        <f>#REF!</f>
        <v>#REF!</v>
      </c>
      <c r="L197" s="228" t="e">
        <f>#REF!</f>
        <v>#REF!</v>
      </c>
      <c r="M197" s="181" t="e">
        <f>#REF!</f>
        <v>#REF!</v>
      </c>
      <c r="N197" s="228" t="e">
        <f>#REF!</f>
        <v>#REF!</v>
      </c>
      <c r="O197" s="181">
        <f>O198</f>
        <v>287.89999999999998</v>
      </c>
    </row>
    <row r="198" spans="1:18" ht="39" customHeight="1" x14ac:dyDescent="0.25">
      <c r="A198" s="1"/>
      <c r="B198" s="153" t="s">
        <v>81</v>
      </c>
      <c r="C198" s="4">
        <v>902</v>
      </c>
      <c r="D198" s="66" t="s">
        <v>42</v>
      </c>
      <c r="E198" s="7" t="s">
        <v>221</v>
      </c>
      <c r="F198" s="4">
        <v>244</v>
      </c>
      <c r="G198" s="82">
        <v>500</v>
      </c>
      <c r="I198" s="60">
        <f>G198+H198</f>
        <v>500</v>
      </c>
      <c r="J198" s="127">
        <v>50</v>
      </c>
      <c r="K198" s="56">
        <f>I198+J198</f>
        <v>550</v>
      </c>
      <c r="L198" s="212"/>
      <c r="M198" s="56">
        <f>K198+L198</f>
        <v>550</v>
      </c>
      <c r="N198" s="212">
        <v>-100</v>
      </c>
      <c r="O198" s="262">
        <v>287.89999999999998</v>
      </c>
    </row>
    <row r="199" spans="1:18" ht="27" customHeight="1" x14ac:dyDescent="0.25">
      <c r="A199" s="1"/>
      <c r="B199" s="155" t="s">
        <v>176</v>
      </c>
      <c r="C199" s="10">
        <v>902</v>
      </c>
      <c r="D199" s="68" t="s">
        <v>42</v>
      </c>
      <c r="E199" s="10" t="s">
        <v>69</v>
      </c>
      <c r="F199" s="10"/>
      <c r="G199" s="93">
        <f>G200</f>
        <v>2226.5</v>
      </c>
      <c r="H199" s="93">
        <f t="shared" ref="H199:N199" si="104">H200</f>
        <v>0</v>
      </c>
      <c r="I199" s="93">
        <f t="shared" si="104"/>
        <v>2226.5</v>
      </c>
      <c r="J199" s="93">
        <f t="shared" si="104"/>
        <v>0</v>
      </c>
      <c r="K199" s="93">
        <f t="shared" si="104"/>
        <v>2226.5</v>
      </c>
      <c r="L199" s="214">
        <f t="shared" si="104"/>
        <v>0</v>
      </c>
      <c r="M199" s="32">
        <f t="shared" si="104"/>
        <v>2226.5</v>
      </c>
      <c r="N199" s="214">
        <f t="shared" si="104"/>
        <v>0</v>
      </c>
      <c r="O199" s="32">
        <f>O200+O204+O205+O206+O207+O208</f>
        <v>2604.8000000000002</v>
      </c>
    </row>
    <row r="200" spans="1:18" ht="25.5" customHeight="1" x14ac:dyDescent="0.25">
      <c r="A200" s="1"/>
      <c r="B200" s="152" t="s">
        <v>90</v>
      </c>
      <c r="C200" s="6">
        <v>902</v>
      </c>
      <c r="D200" s="65" t="s">
        <v>42</v>
      </c>
      <c r="E200" s="6" t="s">
        <v>69</v>
      </c>
      <c r="F200" s="6" t="s">
        <v>99</v>
      </c>
      <c r="G200" s="81">
        <f>G201+G202+G203</f>
        <v>2226.5</v>
      </c>
      <c r="I200" s="60">
        <f>G200+H200</f>
        <v>2226.5</v>
      </c>
      <c r="J200" s="127"/>
      <c r="K200" s="56">
        <f>I200+J200</f>
        <v>2226.5</v>
      </c>
      <c r="L200" s="212"/>
      <c r="M200" s="56">
        <f>K200+L200</f>
        <v>2226.5</v>
      </c>
      <c r="N200" s="212"/>
      <c r="O200" s="56">
        <f>O201+O202+O203</f>
        <v>1753.9</v>
      </c>
      <c r="R200">
        <f>O195+O197+O199+O209+O220</f>
        <v>8431.6</v>
      </c>
    </row>
    <row r="201" spans="1:18" ht="25.5" customHeight="1" x14ac:dyDescent="0.25">
      <c r="A201" s="1"/>
      <c r="B201" s="153" t="s">
        <v>46</v>
      </c>
      <c r="C201" s="4">
        <v>902</v>
      </c>
      <c r="D201" s="267" t="s">
        <v>42</v>
      </c>
      <c r="E201" s="4" t="s">
        <v>69</v>
      </c>
      <c r="F201" s="4" t="s">
        <v>44</v>
      </c>
      <c r="G201" s="82">
        <v>1694.7</v>
      </c>
      <c r="I201" s="60">
        <f t="shared" ref="I201:I203" si="105">G201+H201</f>
        <v>1694.7</v>
      </c>
      <c r="J201" s="127"/>
      <c r="K201" s="56">
        <f t="shared" ref="K201:K203" si="106">I201+J201</f>
        <v>1694.7</v>
      </c>
      <c r="L201" s="212"/>
      <c r="M201" s="56">
        <f t="shared" ref="M201:M203" si="107">K201+L201</f>
        <v>1694.7</v>
      </c>
      <c r="N201" s="212"/>
      <c r="O201" s="56">
        <v>1275.4000000000001</v>
      </c>
    </row>
    <row r="202" spans="1:18" ht="33.75" customHeight="1" x14ac:dyDescent="0.25">
      <c r="A202" s="1"/>
      <c r="B202" s="153" t="s">
        <v>74</v>
      </c>
      <c r="C202" s="4">
        <v>902</v>
      </c>
      <c r="D202" s="66" t="s">
        <v>42</v>
      </c>
      <c r="E202" s="4" t="s">
        <v>69</v>
      </c>
      <c r="F202" s="4" t="s">
        <v>103</v>
      </c>
      <c r="G202" s="82">
        <v>20</v>
      </c>
      <c r="I202" s="60">
        <f t="shared" si="105"/>
        <v>20</v>
      </c>
      <c r="J202" s="127"/>
      <c r="K202" s="56">
        <f t="shared" si="106"/>
        <v>20</v>
      </c>
      <c r="L202" s="212"/>
      <c r="M202" s="56">
        <f t="shared" si="107"/>
        <v>20</v>
      </c>
      <c r="N202" s="212"/>
      <c r="O202" s="56">
        <f t="shared" ref="O202" si="108">M202+N202</f>
        <v>20</v>
      </c>
    </row>
    <row r="203" spans="1:18" ht="51" customHeight="1" x14ac:dyDescent="0.25">
      <c r="A203" s="1"/>
      <c r="B203" s="153" t="s">
        <v>88</v>
      </c>
      <c r="C203" s="4">
        <v>902</v>
      </c>
      <c r="D203" s="66" t="s">
        <v>42</v>
      </c>
      <c r="E203" s="4" t="s">
        <v>69</v>
      </c>
      <c r="F203" s="4" t="s">
        <v>132</v>
      </c>
      <c r="G203" s="82">
        <v>511.8</v>
      </c>
      <c r="I203" s="60">
        <f t="shared" si="105"/>
        <v>511.8</v>
      </c>
      <c r="J203" s="127"/>
      <c r="K203" s="56">
        <f t="shared" si="106"/>
        <v>511.8</v>
      </c>
      <c r="L203" s="212"/>
      <c r="M203" s="56">
        <f t="shared" si="107"/>
        <v>511.8</v>
      </c>
      <c r="N203" s="212"/>
      <c r="O203" s="56">
        <v>458.5</v>
      </c>
    </row>
    <row r="204" spans="1:18" ht="51" customHeight="1" x14ac:dyDescent="0.25">
      <c r="A204" s="1"/>
      <c r="B204" s="153" t="s">
        <v>46</v>
      </c>
      <c r="C204" s="4">
        <v>902</v>
      </c>
      <c r="D204" s="66" t="s">
        <v>42</v>
      </c>
      <c r="E204" s="7" t="s">
        <v>321</v>
      </c>
      <c r="F204" s="4" t="s">
        <v>44</v>
      </c>
      <c r="G204" s="82"/>
      <c r="H204" s="60"/>
      <c r="I204" s="60"/>
      <c r="J204" s="133"/>
      <c r="K204" s="60"/>
      <c r="L204" s="212"/>
      <c r="M204" s="56"/>
      <c r="N204" s="212"/>
      <c r="O204" s="56">
        <v>17.8</v>
      </c>
    </row>
    <row r="205" spans="1:18" ht="51" customHeight="1" x14ac:dyDescent="0.25">
      <c r="A205" s="1"/>
      <c r="B205" s="153" t="s">
        <v>88</v>
      </c>
      <c r="C205" s="4">
        <v>902</v>
      </c>
      <c r="D205" s="66" t="s">
        <v>42</v>
      </c>
      <c r="E205" s="7" t="s">
        <v>321</v>
      </c>
      <c r="F205" s="4" t="s">
        <v>132</v>
      </c>
      <c r="G205" s="82"/>
      <c r="H205" s="60"/>
      <c r="I205" s="60"/>
      <c r="J205" s="133"/>
      <c r="K205" s="60"/>
      <c r="L205" s="212"/>
      <c r="M205" s="56"/>
      <c r="N205" s="212"/>
      <c r="O205" s="56">
        <v>5.4</v>
      </c>
    </row>
    <row r="206" spans="1:18" ht="51" customHeight="1" x14ac:dyDescent="0.25">
      <c r="A206" s="1"/>
      <c r="B206" s="153" t="s">
        <v>46</v>
      </c>
      <c r="C206" s="4">
        <v>902</v>
      </c>
      <c r="D206" s="66" t="s">
        <v>42</v>
      </c>
      <c r="E206" s="7" t="s">
        <v>289</v>
      </c>
      <c r="F206" s="4" t="s">
        <v>44</v>
      </c>
      <c r="G206" s="82"/>
      <c r="H206" s="60"/>
      <c r="I206" s="60"/>
      <c r="J206" s="133"/>
      <c r="K206" s="60"/>
      <c r="L206" s="212"/>
      <c r="M206" s="56"/>
      <c r="N206" s="212"/>
      <c r="O206" s="268">
        <v>525.6</v>
      </c>
    </row>
    <row r="207" spans="1:18" ht="51" customHeight="1" x14ac:dyDescent="0.25">
      <c r="A207" s="1"/>
      <c r="B207" s="153" t="s">
        <v>88</v>
      </c>
      <c r="C207" s="4">
        <v>902</v>
      </c>
      <c r="D207" s="66" t="s">
        <v>42</v>
      </c>
      <c r="E207" s="7" t="s">
        <v>289</v>
      </c>
      <c r="F207" s="4" t="s">
        <v>132</v>
      </c>
      <c r="G207" s="82"/>
      <c r="H207" s="60"/>
      <c r="I207" s="60"/>
      <c r="J207" s="133"/>
      <c r="K207" s="60"/>
      <c r="L207" s="212"/>
      <c r="M207" s="56"/>
      <c r="N207" s="212"/>
      <c r="O207" s="268">
        <v>163</v>
      </c>
    </row>
    <row r="208" spans="1:18" ht="51" customHeight="1" x14ac:dyDescent="0.25">
      <c r="A208" s="1"/>
      <c r="B208" s="153" t="s">
        <v>46</v>
      </c>
      <c r="C208" s="4">
        <v>902</v>
      </c>
      <c r="D208" s="66" t="s">
        <v>42</v>
      </c>
      <c r="E208" s="7" t="s">
        <v>320</v>
      </c>
      <c r="F208" s="4">
        <v>121</v>
      </c>
      <c r="G208" s="82"/>
      <c r="H208" s="60"/>
      <c r="I208" s="60"/>
      <c r="J208" s="133"/>
      <c r="K208" s="60"/>
      <c r="L208" s="212"/>
      <c r="M208" s="56"/>
      <c r="N208" s="212"/>
      <c r="O208" s="268">
        <v>139.1</v>
      </c>
    </row>
    <row r="209" spans="1:15" ht="25.5" customHeight="1" x14ac:dyDescent="0.25">
      <c r="A209" s="1"/>
      <c r="B209" s="155" t="s">
        <v>52</v>
      </c>
      <c r="C209" s="10">
        <v>902</v>
      </c>
      <c r="D209" s="68" t="s">
        <v>9</v>
      </c>
      <c r="E209" s="10" t="s">
        <v>63</v>
      </c>
      <c r="F209" s="10"/>
      <c r="G209" s="79">
        <f>G210+G213+G214</f>
        <v>602.5</v>
      </c>
      <c r="H209" s="79">
        <f t="shared" ref="H209:K209" si="109">H210+H213+H214</f>
        <v>0</v>
      </c>
      <c r="I209" s="79">
        <f t="shared" si="109"/>
        <v>602.5</v>
      </c>
      <c r="J209" s="79">
        <f t="shared" si="109"/>
        <v>0</v>
      </c>
      <c r="K209" s="79">
        <f t="shared" si="109"/>
        <v>602.5</v>
      </c>
      <c r="L209" s="214">
        <f t="shared" ref="L209:M209" si="110">L210+L213+L214</f>
        <v>545.6</v>
      </c>
      <c r="M209" s="109">
        <f t="shared" si="110"/>
        <v>1148.0999999999999</v>
      </c>
      <c r="N209" s="214">
        <f t="shared" ref="N209" si="111">N210+N213+N214</f>
        <v>0</v>
      </c>
      <c r="O209" s="109">
        <f>O210+O213+O214+O217+O218+O219</f>
        <v>1145.6000000000001</v>
      </c>
    </row>
    <row r="210" spans="1:15" ht="37.5" customHeight="1" x14ac:dyDescent="0.25">
      <c r="A210" s="1"/>
      <c r="B210" s="152" t="s">
        <v>83</v>
      </c>
      <c r="C210" s="6">
        <v>902</v>
      </c>
      <c r="D210" s="65" t="s">
        <v>9</v>
      </c>
      <c r="E210" s="6" t="s">
        <v>63</v>
      </c>
      <c r="F210" s="6" t="s">
        <v>35</v>
      </c>
      <c r="G210" s="82">
        <f>G211+G212</f>
        <v>412.5</v>
      </c>
      <c r="I210" s="60">
        <f>G210+H210</f>
        <v>412.5</v>
      </c>
      <c r="J210" s="127"/>
      <c r="K210" s="56">
        <f>I210+J210</f>
        <v>412.5</v>
      </c>
      <c r="L210" s="212"/>
      <c r="M210" s="56">
        <f>K210+L210</f>
        <v>412.5</v>
      </c>
      <c r="N210" s="212"/>
      <c r="O210" s="56">
        <f>O211+O212</f>
        <v>295.10000000000002</v>
      </c>
    </row>
    <row r="211" spans="1:15" ht="15.75" customHeight="1" x14ac:dyDescent="0.25">
      <c r="A211" s="1"/>
      <c r="B211" s="153" t="s">
        <v>24</v>
      </c>
      <c r="C211" s="6">
        <v>902</v>
      </c>
      <c r="D211" s="66" t="s">
        <v>9</v>
      </c>
      <c r="E211" s="4" t="s">
        <v>63</v>
      </c>
      <c r="F211" s="4" t="s">
        <v>94</v>
      </c>
      <c r="G211" s="81">
        <v>316.8</v>
      </c>
      <c r="I211" s="60">
        <f t="shared" ref="I211:I216" si="112">G211+H211</f>
        <v>316.8</v>
      </c>
      <c r="J211" s="127"/>
      <c r="K211" s="56">
        <f t="shared" ref="K211:K216" si="113">I211+J211</f>
        <v>316.8</v>
      </c>
      <c r="L211" s="212"/>
      <c r="M211" s="56">
        <f t="shared" ref="M211:M216" si="114">K211+L211</f>
        <v>316.8</v>
      </c>
      <c r="N211" s="212"/>
      <c r="O211" s="56">
        <v>224.7</v>
      </c>
    </row>
    <row r="212" spans="1:15" ht="24" customHeight="1" x14ac:dyDescent="0.25">
      <c r="A212" s="1"/>
      <c r="B212" s="153" t="s">
        <v>80</v>
      </c>
      <c r="C212" s="6">
        <v>902</v>
      </c>
      <c r="D212" s="66" t="s">
        <v>9</v>
      </c>
      <c r="E212" s="4" t="s">
        <v>63</v>
      </c>
      <c r="F212" s="4" t="s">
        <v>34</v>
      </c>
      <c r="G212" s="82">
        <v>95.7</v>
      </c>
      <c r="I212" s="60">
        <f t="shared" si="112"/>
        <v>95.7</v>
      </c>
      <c r="J212" s="127"/>
      <c r="K212" s="56">
        <f t="shared" si="113"/>
        <v>95.7</v>
      </c>
      <c r="L212" s="212"/>
      <c r="M212" s="56">
        <f t="shared" si="114"/>
        <v>95.7</v>
      </c>
      <c r="N212" s="212"/>
      <c r="O212" s="56">
        <v>70.400000000000006</v>
      </c>
    </row>
    <row r="213" spans="1:15" ht="15" customHeight="1" x14ac:dyDescent="0.25">
      <c r="A213" s="1"/>
      <c r="B213" s="153" t="s">
        <v>81</v>
      </c>
      <c r="C213" s="6">
        <v>902</v>
      </c>
      <c r="D213" s="66" t="s">
        <v>9</v>
      </c>
      <c r="E213" s="4" t="s">
        <v>63</v>
      </c>
      <c r="F213" s="4" t="s">
        <v>133</v>
      </c>
      <c r="G213" s="82">
        <v>60</v>
      </c>
      <c r="I213" s="60">
        <f t="shared" si="112"/>
        <v>60</v>
      </c>
      <c r="J213" s="127"/>
      <c r="K213" s="56">
        <f t="shared" si="113"/>
        <v>60</v>
      </c>
      <c r="L213" s="212">
        <v>90</v>
      </c>
      <c r="M213" s="56">
        <f t="shared" si="114"/>
        <v>150</v>
      </c>
      <c r="N213" s="212"/>
      <c r="O213" s="56">
        <v>179.6</v>
      </c>
    </row>
    <row r="214" spans="1:15" ht="15" customHeight="1" x14ac:dyDescent="0.25">
      <c r="A214" s="1"/>
      <c r="B214" s="152" t="s">
        <v>43</v>
      </c>
      <c r="C214" s="6">
        <v>902</v>
      </c>
      <c r="D214" s="65" t="s">
        <v>9</v>
      </c>
      <c r="E214" s="7" t="s">
        <v>63</v>
      </c>
      <c r="F214" s="6" t="s">
        <v>15</v>
      </c>
      <c r="G214" s="82">
        <f>G215+G216</f>
        <v>130</v>
      </c>
      <c r="I214" s="60">
        <f t="shared" si="112"/>
        <v>130</v>
      </c>
      <c r="J214" s="127"/>
      <c r="K214" s="56">
        <f t="shared" si="113"/>
        <v>130</v>
      </c>
      <c r="L214" s="212">
        <f>L215</f>
        <v>455.6</v>
      </c>
      <c r="M214" s="56">
        <f t="shared" si="114"/>
        <v>585.6</v>
      </c>
      <c r="N214" s="212"/>
      <c r="O214" s="56">
        <f>O215+O216</f>
        <v>572.09999999999991</v>
      </c>
    </row>
    <row r="215" spans="1:15" ht="15" customHeight="1" x14ac:dyDescent="0.25">
      <c r="A215" s="1"/>
      <c r="B215" s="153" t="s">
        <v>14</v>
      </c>
      <c r="C215" s="6">
        <v>902</v>
      </c>
      <c r="D215" s="66" t="s">
        <v>9</v>
      </c>
      <c r="E215" s="7" t="s">
        <v>63</v>
      </c>
      <c r="F215" s="4">
        <v>851</v>
      </c>
      <c r="G215" s="82">
        <v>130</v>
      </c>
      <c r="I215" s="60">
        <f t="shared" si="112"/>
        <v>130</v>
      </c>
      <c r="J215" s="127"/>
      <c r="K215" s="56">
        <f t="shared" si="113"/>
        <v>130</v>
      </c>
      <c r="L215" s="212">
        <v>455.6</v>
      </c>
      <c r="M215" s="56">
        <f t="shared" si="114"/>
        <v>585.6</v>
      </c>
      <c r="N215" s="212"/>
      <c r="O215" s="56">
        <v>567.29999999999995</v>
      </c>
    </row>
    <row r="216" spans="1:15" ht="15" customHeight="1" x14ac:dyDescent="0.25">
      <c r="A216" s="1"/>
      <c r="B216" s="153" t="s">
        <v>40</v>
      </c>
      <c r="C216" s="6">
        <v>902</v>
      </c>
      <c r="D216" s="66" t="s">
        <v>9</v>
      </c>
      <c r="E216" s="7" t="s">
        <v>63</v>
      </c>
      <c r="F216" s="4" t="s">
        <v>85</v>
      </c>
      <c r="G216" s="82">
        <v>0</v>
      </c>
      <c r="I216" s="60">
        <f t="shared" si="112"/>
        <v>0</v>
      </c>
      <c r="J216" s="127"/>
      <c r="K216" s="56">
        <f t="shared" si="113"/>
        <v>0</v>
      </c>
      <c r="L216" s="212"/>
      <c r="M216" s="56">
        <f t="shared" si="114"/>
        <v>0</v>
      </c>
      <c r="N216" s="212"/>
      <c r="O216" s="56">
        <v>4.8</v>
      </c>
    </row>
    <row r="217" spans="1:15" ht="15" customHeight="1" x14ac:dyDescent="0.25">
      <c r="A217" s="1"/>
      <c r="B217" s="153" t="s">
        <v>46</v>
      </c>
      <c r="C217" s="4">
        <v>902</v>
      </c>
      <c r="D217" s="66" t="s">
        <v>9</v>
      </c>
      <c r="E217" s="7" t="s">
        <v>289</v>
      </c>
      <c r="F217" s="4">
        <v>111</v>
      </c>
      <c r="G217" s="82"/>
      <c r="H217" s="60"/>
      <c r="I217" s="60"/>
      <c r="J217" s="133"/>
      <c r="K217" s="60"/>
      <c r="L217" s="212"/>
      <c r="M217" s="56"/>
      <c r="N217" s="212"/>
      <c r="O217" s="268">
        <v>47.7</v>
      </c>
    </row>
    <row r="218" spans="1:15" ht="15" customHeight="1" x14ac:dyDescent="0.25">
      <c r="A218" s="1"/>
      <c r="B218" s="153" t="s">
        <v>88</v>
      </c>
      <c r="C218" s="4">
        <v>902</v>
      </c>
      <c r="D218" s="66" t="s">
        <v>9</v>
      </c>
      <c r="E218" s="7" t="s">
        <v>289</v>
      </c>
      <c r="F218" s="4">
        <v>119</v>
      </c>
      <c r="G218" s="82"/>
      <c r="H218" s="60"/>
      <c r="I218" s="60"/>
      <c r="J218" s="133"/>
      <c r="K218" s="60"/>
      <c r="L218" s="212"/>
      <c r="M218" s="56"/>
      <c r="N218" s="212"/>
      <c r="O218" s="268">
        <v>26.9</v>
      </c>
    </row>
    <row r="219" spans="1:15" ht="15" customHeight="1" x14ac:dyDescent="0.25">
      <c r="A219" s="1"/>
      <c r="B219" s="153" t="s">
        <v>46</v>
      </c>
      <c r="C219" s="4">
        <v>902</v>
      </c>
      <c r="D219" s="66" t="s">
        <v>9</v>
      </c>
      <c r="E219" s="7" t="s">
        <v>320</v>
      </c>
      <c r="F219" s="4">
        <v>111</v>
      </c>
      <c r="G219" s="82"/>
      <c r="H219" s="60"/>
      <c r="I219" s="60"/>
      <c r="J219" s="133"/>
      <c r="K219" s="60"/>
      <c r="L219" s="212"/>
      <c r="M219" s="56"/>
      <c r="N219" s="212"/>
      <c r="O219" s="56">
        <v>24.2</v>
      </c>
    </row>
    <row r="220" spans="1:15" ht="40.5" customHeight="1" x14ac:dyDescent="0.25">
      <c r="A220" s="1"/>
      <c r="B220" s="187" t="s">
        <v>309</v>
      </c>
      <c r="C220" s="30" t="s">
        <v>293</v>
      </c>
      <c r="D220" s="69" t="s">
        <v>9</v>
      </c>
      <c r="E220" s="30" t="s">
        <v>310</v>
      </c>
      <c r="F220" s="30"/>
      <c r="G220" s="184">
        <f>G221</f>
        <v>0</v>
      </c>
      <c r="H220" s="184">
        <f t="shared" ref="H220:O220" si="115">H221</f>
        <v>0</v>
      </c>
      <c r="I220" s="184">
        <f t="shared" si="115"/>
        <v>0</v>
      </c>
      <c r="J220" s="184">
        <f t="shared" si="115"/>
        <v>0</v>
      </c>
      <c r="K220" s="184">
        <f t="shared" si="115"/>
        <v>0</v>
      </c>
      <c r="L220" s="224">
        <f t="shared" si="115"/>
        <v>3456.1</v>
      </c>
      <c r="M220" s="185">
        <f t="shared" si="115"/>
        <v>3456.1</v>
      </c>
      <c r="N220" s="224">
        <f t="shared" si="115"/>
        <v>0</v>
      </c>
      <c r="O220" s="185">
        <f t="shared" si="115"/>
        <v>3456.1</v>
      </c>
    </row>
    <row r="221" spans="1:15" ht="28.5" customHeight="1" x14ac:dyDescent="0.25">
      <c r="A221" s="1"/>
      <c r="B221" s="153" t="s">
        <v>81</v>
      </c>
      <c r="C221" s="7" t="s">
        <v>293</v>
      </c>
      <c r="D221" s="66" t="s">
        <v>9</v>
      </c>
      <c r="E221" s="7" t="s">
        <v>310</v>
      </c>
      <c r="F221" s="7" t="s">
        <v>133</v>
      </c>
      <c r="G221" s="99"/>
      <c r="H221" s="128"/>
      <c r="I221" s="60"/>
      <c r="J221" s="127"/>
      <c r="K221" s="131"/>
      <c r="L221" s="212">
        <v>3456.1</v>
      </c>
      <c r="M221" s="131">
        <f>K221+L221</f>
        <v>3456.1</v>
      </c>
      <c r="N221" s="212"/>
      <c r="O221" s="131">
        <f>M221+N221</f>
        <v>3456.1</v>
      </c>
    </row>
    <row r="222" spans="1:15" ht="18" customHeight="1" x14ac:dyDescent="0.25">
      <c r="A222" s="1"/>
      <c r="B222" s="154" t="s">
        <v>189</v>
      </c>
      <c r="C222" s="22">
        <v>926</v>
      </c>
      <c r="D222" s="67" t="s">
        <v>129</v>
      </c>
      <c r="E222" s="22" t="s">
        <v>97</v>
      </c>
      <c r="F222" s="22"/>
      <c r="G222" s="97" t="e">
        <f>G224+G228+G236+G244+G252+G262+G264+G266+G268+G276+G278+G280+G282+G290+G301+G308+G272</f>
        <v>#REF!</v>
      </c>
      <c r="H222" s="97" t="e">
        <f>H224+H228+H236+H244+H252+H262+H264+H266+H268+H276+H278+H280+H282+H290+H301+H308+H272+H270+#REF!+H274+H255</f>
        <v>#REF!</v>
      </c>
      <c r="I222" s="97" t="e">
        <f>I224+I228+I236+I244+I252+I262+I264+I266+I268+I276+I278+I280+I282+I290+I301+I308+I272+I270+#REF!+I274+I255</f>
        <v>#REF!</v>
      </c>
      <c r="J222" s="97" t="e">
        <f>J224+J228+J236+J244+J252+J262+J264+J266+J268+J276+J278+J280+J282+J290+J301+J308+J272+J270+#REF!+J274+J255+J226+J238+J246</f>
        <v>#REF!</v>
      </c>
      <c r="K222" s="97" t="e">
        <f>K224+K228+K236+K244+K252+K262+K264+K266+K268+K276+K278+K280+K282+K290+K301+K308+K272+K270+#REF!+K274+K255+K226+K238+K246</f>
        <v>#REF!</v>
      </c>
      <c r="L222" s="229" t="e">
        <f>L224+L228+L236+L244+L252+L262+L264+L266+L268+L276+L278+L280+L282+L290+L301+L308+L272+L270+#REF!+L274+L255+L226+L238+L246+L230+L242+L258</f>
        <v>#REF!</v>
      </c>
      <c r="M222" s="208" t="e">
        <f>M224+M228+M236+M244+M252+M262+M264+M266+M268+M276+M278+M280+M282+M290+M301+M308+M272+M270+#REF!+M274+M255+M226+M238+M246+M230+M242+M258</f>
        <v>#REF!</v>
      </c>
      <c r="N222" s="229" t="e">
        <f>N224+N228+N236+N244+N252+N262+N264+N266+N268+N276+N278+N280+N282+N290+N301+N308+N272+N270+#REF!+N274+N255+N226+N238+N246+N230+N242+N258</f>
        <v>#REF!</v>
      </c>
      <c r="O222" s="208">
        <f>O224+O226+O228+O230+O232+O234+O236+O238+O240+O242+O244+O246+O248+O250+O252+O255+O258+O260+O262+O264+O266+O268+O270+O272+O274+O276+O278+O280+O282+O290+O301+O308</f>
        <v>856119.50000000035</v>
      </c>
    </row>
    <row r="223" spans="1:15" ht="15.75" customHeight="1" x14ac:dyDescent="0.25">
      <c r="A223" s="1"/>
      <c r="B223" s="155" t="s">
        <v>191</v>
      </c>
      <c r="C223" s="10">
        <v>926</v>
      </c>
      <c r="D223" s="68"/>
      <c r="E223" s="10"/>
      <c r="F223" s="10"/>
      <c r="G223" s="93"/>
      <c r="H223" s="93"/>
      <c r="I223" s="93"/>
      <c r="J223" s="93"/>
      <c r="K223" s="93"/>
      <c r="L223" s="214"/>
      <c r="M223" s="32"/>
      <c r="N223" s="214"/>
      <c r="O223" s="32"/>
    </row>
    <row r="224" spans="1:15" ht="36.75" customHeight="1" x14ac:dyDescent="0.25">
      <c r="A224" s="1"/>
      <c r="B224" s="155" t="s">
        <v>190</v>
      </c>
      <c r="C224" s="10">
        <v>926</v>
      </c>
      <c r="D224" s="68" t="s">
        <v>129</v>
      </c>
      <c r="E224" s="10" t="s">
        <v>97</v>
      </c>
      <c r="F224" s="10" t="s">
        <v>59</v>
      </c>
      <c r="G224" s="98">
        <f>G225</f>
        <v>81432.899999999994</v>
      </c>
      <c r="H224" s="98">
        <f t="shared" ref="H224:O226" si="116">H225</f>
        <v>3500</v>
      </c>
      <c r="I224" s="98">
        <f t="shared" si="116"/>
        <v>84932.9</v>
      </c>
      <c r="J224" s="98">
        <f t="shared" si="116"/>
        <v>-2961.3</v>
      </c>
      <c r="K224" s="98">
        <f t="shared" si="116"/>
        <v>81971.599999999991</v>
      </c>
      <c r="L224" s="230">
        <f t="shared" si="116"/>
        <v>2500</v>
      </c>
      <c r="M224" s="104">
        <f t="shared" si="116"/>
        <v>84471.599999999991</v>
      </c>
      <c r="N224" s="230">
        <f t="shared" si="116"/>
        <v>9647.6</v>
      </c>
      <c r="O224" s="104">
        <f t="shared" si="116"/>
        <v>93764</v>
      </c>
    </row>
    <row r="225" spans="1:17" ht="60" customHeight="1" x14ac:dyDescent="0.25">
      <c r="A225" s="1"/>
      <c r="B225" s="153" t="s">
        <v>118</v>
      </c>
      <c r="C225" s="4">
        <v>926</v>
      </c>
      <c r="D225" s="66" t="s">
        <v>129</v>
      </c>
      <c r="E225" s="4" t="s">
        <v>97</v>
      </c>
      <c r="F225" s="4" t="s">
        <v>78</v>
      </c>
      <c r="G225" s="99">
        <v>81432.899999999994</v>
      </c>
      <c r="H225" s="128">
        <v>3500</v>
      </c>
      <c r="I225" s="60">
        <f>G225+H225</f>
        <v>84932.9</v>
      </c>
      <c r="J225" s="127">
        <f>-4581.2+119.9+1500</f>
        <v>-2961.3</v>
      </c>
      <c r="K225" s="131">
        <f>I225+J225</f>
        <v>81971.599999999991</v>
      </c>
      <c r="L225" s="212">
        <v>2500</v>
      </c>
      <c r="M225" s="131">
        <f>K225+L225</f>
        <v>84471.599999999991</v>
      </c>
      <c r="N225" s="212">
        <v>9647.6</v>
      </c>
      <c r="O225" s="263">
        <v>93764</v>
      </c>
      <c r="Q225">
        <f>O224+O226+O228+O230+O232+O234</f>
        <v>224889.69999999998</v>
      </c>
    </row>
    <row r="226" spans="1:17" ht="28.5" customHeight="1" x14ac:dyDescent="0.25">
      <c r="A226" s="1"/>
      <c r="B226" s="155" t="s">
        <v>290</v>
      </c>
      <c r="C226" s="11">
        <v>926</v>
      </c>
      <c r="D226" s="68" t="s">
        <v>129</v>
      </c>
      <c r="E226" s="11" t="s">
        <v>289</v>
      </c>
      <c r="F226" s="11" t="s">
        <v>59</v>
      </c>
      <c r="G226" s="98">
        <f>G227</f>
        <v>0</v>
      </c>
      <c r="H226" s="98">
        <f t="shared" si="116"/>
        <v>0</v>
      </c>
      <c r="I226" s="98">
        <f t="shared" si="116"/>
        <v>0</v>
      </c>
      <c r="J226" s="98">
        <f t="shared" si="116"/>
        <v>20000</v>
      </c>
      <c r="K226" s="98">
        <f t="shared" si="116"/>
        <v>20000</v>
      </c>
      <c r="L226" s="230">
        <f t="shared" si="116"/>
        <v>0</v>
      </c>
      <c r="M226" s="104">
        <f t="shared" si="116"/>
        <v>20000</v>
      </c>
      <c r="N226" s="230">
        <f t="shared" si="116"/>
        <v>-1951.1</v>
      </c>
      <c r="O226" s="104">
        <f t="shared" si="116"/>
        <v>15280.4</v>
      </c>
      <c r="Q226">
        <f>O236+O238+O240+O242+O260+O262+O264+O266+O268+O270+O272+O274</f>
        <v>566253.9</v>
      </c>
    </row>
    <row r="227" spans="1:17" ht="60" customHeight="1" x14ac:dyDescent="0.25">
      <c r="A227" s="1"/>
      <c r="B227" s="153" t="s">
        <v>118</v>
      </c>
      <c r="C227" s="7">
        <v>926</v>
      </c>
      <c r="D227" s="66" t="s">
        <v>129</v>
      </c>
      <c r="E227" s="7" t="s">
        <v>289</v>
      </c>
      <c r="F227" s="7" t="s">
        <v>78</v>
      </c>
      <c r="G227" s="99"/>
      <c r="H227" s="128"/>
      <c r="I227" s="60"/>
      <c r="J227" s="127">
        <v>20000</v>
      </c>
      <c r="K227" s="131">
        <f>I227+J227</f>
        <v>20000</v>
      </c>
      <c r="L227" s="212"/>
      <c r="M227" s="131">
        <f>K227+L227</f>
        <v>20000</v>
      </c>
      <c r="N227" s="212">
        <v>-1951.1</v>
      </c>
      <c r="O227" s="263">
        <v>15280.4</v>
      </c>
      <c r="Q227">
        <f>O244+O246+O248+O250+O252+O255+O258</f>
        <v>42607.700000000004</v>
      </c>
    </row>
    <row r="228" spans="1:17" ht="39" customHeight="1" x14ac:dyDescent="0.25">
      <c r="A228" s="1"/>
      <c r="B228" s="155" t="s">
        <v>192</v>
      </c>
      <c r="C228" s="10">
        <v>926</v>
      </c>
      <c r="D228" s="68" t="s">
        <v>129</v>
      </c>
      <c r="E228" s="10" t="s">
        <v>98</v>
      </c>
      <c r="F228" s="10"/>
      <c r="G228" s="98" t="e">
        <f>#REF!</f>
        <v>#REF!</v>
      </c>
      <c r="H228" s="98" t="e">
        <f>#REF!</f>
        <v>#REF!</v>
      </c>
      <c r="I228" s="98" t="e">
        <f>#REF!</f>
        <v>#REF!</v>
      </c>
      <c r="J228" s="98" t="e">
        <f>#REF!</f>
        <v>#REF!</v>
      </c>
      <c r="K228" s="98" t="e">
        <f>#REF!</f>
        <v>#REF!</v>
      </c>
      <c r="L228" s="230" t="e">
        <f>#REF!</f>
        <v>#REF!</v>
      </c>
      <c r="M228" s="104" t="e">
        <f>#REF!</f>
        <v>#REF!</v>
      </c>
      <c r="N228" s="230" t="e">
        <f>#REF!</f>
        <v>#REF!</v>
      </c>
      <c r="O228" s="104">
        <f>O229</f>
        <v>111350</v>
      </c>
    </row>
    <row r="229" spans="1:17" ht="60" customHeight="1" x14ac:dyDescent="0.25">
      <c r="A229" s="1"/>
      <c r="B229" s="153" t="s">
        <v>118</v>
      </c>
      <c r="C229" s="4">
        <v>926</v>
      </c>
      <c r="D229" s="66" t="s">
        <v>129</v>
      </c>
      <c r="E229" s="4" t="s">
        <v>98</v>
      </c>
      <c r="F229" s="4">
        <v>611</v>
      </c>
      <c r="G229" s="101">
        <v>102502.8</v>
      </c>
      <c r="H229" s="34"/>
      <c r="I229" s="60">
        <f>G229+H229</f>
        <v>102502.8</v>
      </c>
      <c r="J229" s="127"/>
      <c r="K229" s="56">
        <f>I229+J229</f>
        <v>102502.8</v>
      </c>
      <c r="L229" s="212"/>
      <c r="M229" s="56">
        <f>K229+L229</f>
        <v>102502.8</v>
      </c>
      <c r="N229" s="212">
        <v>7318.7</v>
      </c>
      <c r="O229" s="262">
        <v>111350</v>
      </c>
    </row>
    <row r="230" spans="1:17" ht="49.5" customHeight="1" x14ac:dyDescent="0.25">
      <c r="A230" s="1"/>
      <c r="B230" s="155" t="s">
        <v>307</v>
      </c>
      <c r="C230" s="11">
        <v>926</v>
      </c>
      <c r="D230" s="68" t="s">
        <v>129</v>
      </c>
      <c r="E230" s="11" t="s">
        <v>308</v>
      </c>
      <c r="F230" s="11" t="s">
        <v>59</v>
      </c>
      <c r="G230" s="98">
        <f>G231</f>
        <v>0</v>
      </c>
      <c r="H230" s="98">
        <f t="shared" ref="H230:O230" si="117">H231</f>
        <v>0</v>
      </c>
      <c r="I230" s="98">
        <f t="shared" si="117"/>
        <v>0</v>
      </c>
      <c r="J230" s="98">
        <f t="shared" si="117"/>
        <v>0</v>
      </c>
      <c r="K230" s="98">
        <f t="shared" si="117"/>
        <v>0</v>
      </c>
      <c r="L230" s="230">
        <f t="shared" si="117"/>
        <v>2570.3000000000002</v>
      </c>
      <c r="M230" s="104">
        <f t="shared" si="117"/>
        <v>2570.3000000000002</v>
      </c>
      <c r="N230" s="230">
        <f t="shared" si="117"/>
        <v>0</v>
      </c>
      <c r="O230" s="104">
        <f t="shared" si="117"/>
        <v>2570.3000000000002</v>
      </c>
    </row>
    <row r="231" spans="1:17" ht="60" customHeight="1" x14ac:dyDescent="0.25">
      <c r="A231" s="1"/>
      <c r="B231" s="153" t="s">
        <v>118</v>
      </c>
      <c r="C231" s="7">
        <v>926</v>
      </c>
      <c r="D231" s="66" t="s">
        <v>129</v>
      </c>
      <c r="E231" s="7" t="s">
        <v>308</v>
      </c>
      <c r="F231" s="7" t="s">
        <v>28</v>
      </c>
      <c r="G231" s="99"/>
      <c r="H231" s="128"/>
      <c r="I231" s="60"/>
      <c r="J231" s="127"/>
      <c r="K231" s="131"/>
      <c r="L231" s="212">
        <v>2570.3000000000002</v>
      </c>
      <c r="M231" s="131">
        <f>K231+L231</f>
        <v>2570.3000000000002</v>
      </c>
      <c r="N231" s="212"/>
      <c r="O231" s="263">
        <f>M231+N231</f>
        <v>2570.3000000000002</v>
      </c>
    </row>
    <row r="232" spans="1:17" ht="39" customHeight="1" x14ac:dyDescent="0.25">
      <c r="A232" s="1"/>
      <c r="B232" s="155" t="s">
        <v>290</v>
      </c>
      <c r="C232" s="11">
        <v>926</v>
      </c>
      <c r="D232" s="68" t="s">
        <v>129</v>
      </c>
      <c r="E232" s="11" t="s">
        <v>320</v>
      </c>
      <c r="F232" s="11" t="s">
        <v>59</v>
      </c>
      <c r="G232" s="98">
        <f>G233</f>
        <v>0</v>
      </c>
      <c r="H232" s="98">
        <f t="shared" ref="H232:O232" si="118">H233</f>
        <v>0</v>
      </c>
      <c r="I232" s="98">
        <f t="shared" si="118"/>
        <v>0</v>
      </c>
      <c r="J232" s="98">
        <f t="shared" si="118"/>
        <v>20000</v>
      </c>
      <c r="K232" s="98">
        <f t="shared" si="118"/>
        <v>20000</v>
      </c>
      <c r="L232" s="230">
        <f t="shared" si="118"/>
        <v>0</v>
      </c>
      <c r="M232" s="104">
        <f t="shared" si="118"/>
        <v>20000</v>
      </c>
      <c r="N232" s="230">
        <f t="shared" si="118"/>
        <v>-1951.1</v>
      </c>
      <c r="O232" s="288">
        <f t="shared" si="118"/>
        <v>1836.4</v>
      </c>
    </row>
    <row r="233" spans="1:17" ht="60" customHeight="1" x14ac:dyDescent="0.25">
      <c r="A233" s="1"/>
      <c r="B233" s="153" t="s">
        <v>118</v>
      </c>
      <c r="C233" s="7">
        <v>926</v>
      </c>
      <c r="D233" s="66" t="s">
        <v>129</v>
      </c>
      <c r="E233" s="7" t="s">
        <v>320</v>
      </c>
      <c r="F233" s="7" t="s">
        <v>78</v>
      </c>
      <c r="G233" s="99"/>
      <c r="H233" s="128"/>
      <c r="I233" s="60"/>
      <c r="J233" s="127">
        <v>20000</v>
      </c>
      <c r="K233" s="131">
        <f>I233+J233</f>
        <v>20000</v>
      </c>
      <c r="L233" s="212"/>
      <c r="M233" s="131">
        <f>K233+L233</f>
        <v>20000</v>
      </c>
      <c r="N233" s="212">
        <v>-1951.1</v>
      </c>
      <c r="O233" s="263">
        <v>1836.4</v>
      </c>
    </row>
    <row r="234" spans="1:17" ht="40.5" customHeight="1" x14ac:dyDescent="0.25">
      <c r="A234" s="1"/>
      <c r="B234" s="155" t="s">
        <v>307</v>
      </c>
      <c r="C234" s="11">
        <v>926</v>
      </c>
      <c r="D234" s="68" t="s">
        <v>129</v>
      </c>
      <c r="E234" s="11" t="s">
        <v>333</v>
      </c>
      <c r="F234" s="11" t="s">
        <v>59</v>
      </c>
      <c r="G234" s="11" t="s">
        <v>334</v>
      </c>
      <c r="H234" s="11" t="s">
        <v>335</v>
      </c>
      <c r="I234" s="11" t="s">
        <v>336</v>
      </c>
      <c r="J234" s="11" t="s">
        <v>337</v>
      </c>
      <c r="K234" s="11" t="s">
        <v>338</v>
      </c>
      <c r="L234" s="11" t="s">
        <v>339</v>
      </c>
      <c r="M234" s="11" t="s">
        <v>340</v>
      </c>
      <c r="N234" s="11" t="s">
        <v>341</v>
      </c>
      <c r="O234" s="137">
        <f>O235</f>
        <v>88.6</v>
      </c>
    </row>
    <row r="235" spans="1:17" ht="60" customHeight="1" x14ac:dyDescent="0.25">
      <c r="A235" s="1"/>
      <c r="B235" s="153" t="s">
        <v>118</v>
      </c>
      <c r="C235" s="7">
        <v>926</v>
      </c>
      <c r="D235" s="66" t="s">
        <v>129</v>
      </c>
      <c r="E235" s="7" t="s">
        <v>333</v>
      </c>
      <c r="F235" s="7" t="s">
        <v>78</v>
      </c>
      <c r="G235" s="99"/>
      <c r="H235" s="129"/>
      <c r="I235" s="60"/>
      <c r="J235" s="133"/>
      <c r="K235" s="183"/>
      <c r="L235" s="212"/>
      <c r="M235" s="131"/>
      <c r="N235" s="212"/>
      <c r="O235" s="263">
        <v>88.6</v>
      </c>
    </row>
    <row r="236" spans="1:17" ht="13.5" customHeight="1" x14ac:dyDescent="0.25">
      <c r="A236" s="1"/>
      <c r="B236" s="155" t="s">
        <v>193</v>
      </c>
      <c r="C236" s="10">
        <v>926</v>
      </c>
      <c r="D236" s="68" t="s">
        <v>41</v>
      </c>
      <c r="E236" s="10" t="s">
        <v>140</v>
      </c>
      <c r="F236" s="10"/>
      <c r="G236" s="98" t="e">
        <f>#REF!</f>
        <v>#REF!</v>
      </c>
      <c r="H236" s="98" t="e">
        <f>#REF!</f>
        <v>#REF!</v>
      </c>
      <c r="I236" s="98" t="e">
        <f>#REF!</f>
        <v>#REF!</v>
      </c>
      <c r="J236" s="98" t="e">
        <f>#REF!</f>
        <v>#REF!</v>
      </c>
      <c r="K236" s="98" t="e">
        <f>#REF!</f>
        <v>#REF!</v>
      </c>
      <c r="L236" s="230" t="e">
        <f>#REF!</f>
        <v>#REF!</v>
      </c>
      <c r="M236" s="104" t="e">
        <f>#REF!</f>
        <v>#REF!</v>
      </c>
      <c r="N236" s="230" t="e">
        <f>#REF!</f>
        <v>#REF!</v>
      </c>
      <c r="O236" s="104">
        <f>O237</f>
        <v>170652.79999999999</v>
      </c>
    </row>
    <row r="237" spans="1:17" ht="63" customHeight="1" x14ac:dyDescent="0.25">
      <c r="A237" s="1"/>
      <c r="B237" s="153" t="s">
        <v>118</v>
      </c>
      <c r="C237" s="4">
        <v>926</v>
      </c>
      <c r="D237" s="66" t="s">
        <v>41</v>
      </c>
      <c r="E237" s="4" t="s">
        <v>140</v>
      </c>
      <c r="F237" s="4" t="s">
        <v>78</v>
      </c>
      <c r="G237" s="99">
        <v>124770.1</v>
      </c>
      <c r="H237" s="128">
        <v>3408.8</v>
      </c>
      <c r="I237" s="60">
        <f>G237+H237</f>
        <v>128178.90000000001</v>
      </c>
      <c r="J237" s="127">
        <f>6432.7+87.6+16855.9+1800+2000</f>
        <v>27176.2</v>
      </c>
      <c r="K237" s="56">
        <f>I237+J237</f>
        <v>155355.1</v>
      </c>
      <c r="L237" s="212">
        <v>1300.4000000000001</v>
      </c>
      <c r="M237" s="56">
        <f>K237+L237</f>
        <v>156655.5</v>
      </c>
      <c r="N237" s="212">
        <v>8018.27</v>
      </c>
      <c r="O237" s="262">
        <v>170652.79999999999</v>
      </c>
    </row>
    <row r="238" spans="1:17" ht="27" customHeight="1" x14ac:dyDescent="0.25">
      <c r="A238" s="1"/>
      <c r="B238" s="155" t="s">
        <v>290</v>
      </c>
      <c r="C238" s="11">
        <v>926</v>
      </c>
      <c r="D238" s="68" t="s">
        <v>41</v>
      </c>
      <c r="E238" s="11" t="s">
        <v>289</v>
      </c>
      <c r="F238" s="11" t="s">
        <v>59</v>
      </c>
      <c r="G238" s="134"/>
      <c r="H238" s="134"/>
      <c r="I238" s="134"/>
      <c r="J238" s="137">
        <f t="shared" ref="J238:O238" si="119">J239</f>
        <v>22000</v>
      </c>
      <c r="K238" s="137">
        <f t="shared" si="119"/>
        <v>22000</v>
      </c>
      <c r="L238" s="220">
        <f t="shared" si="119"/>
        <v>0</v>
      </c>
      <c r="M238" s="137">
        <f t="shared" si="119"/>
        <v>22000</v>
      </c>
      <c r="N238" s="220">
        <f t="shared" si="119"/>
        <v>-5820.2</v>
      </c>
      <c r="O238" s="137">
        <f t="shared" si="119"/>
        <v>17168.099999999999</v>
      </c>
    </row>
    <row r="239" spans="1:17" ht="63" customHeight="1" x14ac:dyDescent="0.25">
      <c r="A239" s="1"/>
      <c r="B239" s="153" t="s">
        <v>118</v>
      </c>
      <c r="C239" s="7">
        <v>926</v>
      </c>
      <c r="D239" s="66" t="s">
        <v>41</v>
      </c>
      <c r="E239" s="7" t="s">
        <v>289</v>
      </c>
      <c r="F239" s="7" t="s">
        <v>78</v>
      </c>
      <c r="G239" s="99"/>
      <c r="H239" s="129"/>
      <c r="I239" s="60"/>
      <c r="J239" s="133">
        <v>22000</v>
      </c>
      <c r="K239" s="60">
        <f>I239+J239</f>
        <v>22000</v>
      </c>
      <c r="L239" s="212"/>
      <c r="M239" s="56">
        <f>K239+L239</f>
        <v>22000</v>
      </c>
      <c r="N239" s="212">
        <v>-5820.2</v>
      </c>
      <c r="O239" s="262">
        <v>17168.099999999999</v>
      </c>
      <c r="Q239">
        <f>O237+O239+O241+O243+O261+O263+O265+O267+O269+O271+O273+O275</f>
        <v>566253.9</v>
      </c>
    </row>
    <row r="240" spans="1:17" ht="21.75" customHeight="1" x14ac:dyDescent="0.25">
      <c r="A240" s="1"/>
      <c r="B240" s="155" t="s">
        <v>290</v>
      </c>
      <c r="C240" s="11">
        <v>926</v>
      </c>
      <c r="D240" s="68" t="s">
        <v>41</v>
      </c>
      <c r="E240" s="11" t="s">
        <v>320</v>
      </c>
      <c r="F240" s="11" t="s">
        <v>59</v>
      </c>
      <c r="G240" s="11" t="s">
        <v>334</v>
      </c>
      <c r="H240" s="11" t="s">
        <v>335</v>
      </c>
      <c r="I240" s="11" t="s">
        <v>336</v>
      </c>
      <c r="J240" s="11" t="s">
        <v>337</v>
      </c>
      <c r="K240" s="11" t="s">
        <v>338</v>
      </c>
      <c r="L240" s="11" t="s">
        <v>339</v>
      </c>
      <c r="M240" s="11" t="s">
        <v>340</v>
      </c>
      <c r="N240" s="11" t="s">
        <v>341</v>
      </c>
      <c r="O240" s="137">
        <f>O241</f>
        <v>1989.4</v>
      </c>
    </row>
    <row r="241" spans="1:15" ht="63" customHeight="1" x14ac:dyDescent="0.25">
      <c r="A241" s="1"/>
      <c r="B241" s="153" t="s">
        <v>118</v>
      </c>
      <c r="C241" s="7">
        <v>926</v>
      </c>
      <c r="D241" s="66" t="s">
        <v>41</v>
      </c>
      <c r="E241" s="7" t="s">
        <v>320</v>
      </c>
      <c r="F241" s="7" t="s">
        <v>78</v>
      </c>
      <c r="G241" s="262">
        <v>17168.099999999999</v>
      </c>
      <c r="H241" s="129"/>
      <c r="I241" s="60"/>
      <c r="J241" s="133"/>
      <c r="K241" s="60"/>
      <c r="L241" s="212"/>
      <c r="M241" s="56"/>
      <c r="N241" s="212"/>
      <c r="O241" s="262">
        <v>1989.4</v>
      </c>
    </row>
    <row r="242" spans="1:15" ht="53.25" customHeight="1" x14ac:dyDescent="0.25">
      <c r="A242" s="1"/>
      <c r="B242" s="155" t="s">
        <v>307</v>
      </c>
      <c r="C242" s="11">
        <v>926</v>
      </c>
      <c r="D242" s="68" t="s">
        <v>41</v>
      </c>
      <c r="E242" s="11" t="s">
        <v>308</v>
      </c>
      <c r="F242" s="11" t="s">
        <v>59</v>
      </c>
      <c r="G242" s="98">
        <f>G243</f>
        <v>0</v>
      </c>
      <c r="H242" s="98">
        <f t="shared" ref="H242:O242" si="120">H243</f>
        <v>0</v>
      </c>
      <c r="I242" s="98">
        <f t="shared" si="120"/>
        <v>0</v>
      </c>
      <c r="J242" s="98">
        <f t="shared" si="120"/>
        <v>0</v>
      </c>
      <c r="K242" s="98">
        <f t="shared" si="120"/>
        <v>0</v>
      </c>
      <c r="L242" s="230">
        <f t="shared" si="120"/>
        <v>2853.9</v>
      </c>
      <c r="M242" s="104">
        <f t="shared" si="120"/>
        <v>2853.9</v>
      </c>
      <c r="N242" s="230">
        <f t="shared" si="120"/>
        <v>0</v>
      </c>
      <c r="O242" s="104">
        <f t="shared" si="120"/>
        <v>2853.9</v>
      </c>
    </row>
    <row r="243" spans="1:15" ht="63" customHeight="1" x14ac:dyDescent="0.25">
      <c r="A243" s="1"/>
      <c r="B243" s="153" t="s">
        <v>118</v>
      </c>
      <c r="C243" s="7">
        <v>926</v>
      </c>
      <c r="D243" s="66" t="s">
        <v>41</v>
      </c>
      <c r="E243" s="7" t="s">
        <v>308</v>
      </c>
      <c r="F243" s="7" t="s">
        <v>28</v>
      </c>
      <c r="G243" s="99"/>
      <c r="H243" s="128"/>
      <c r="I243" s="60"/>
      <c r="J243" s="127"/>
      <c r="K243" s="131"/>
      <c r="L243" s="212">
        <v>2853.9</v>
      </c>
      <c r="M243" s="131">
        <f>K243+L243</f>
        <v>2853.9</v>
      </c>
      <c r="N243" s="212"/>
      <c r="O243" s="263">
        <f>M243+N243</f>
        <v>2853.9</v>
      </c>
    </row>
    <row r="244" spans="1:15" ht="14.25" customHeight="1" x14ac:dyDescent="0.25">
      <c r="A244" s="1"/>
      <c r="B244" s="155" t="s">
        <v>194</v>
      </c>
      <c r="C244" s="10">
        <v>926</v>
      </c>
      <c r="D244" s="68" t="s">
        <v>209</v>
      </c>
      <c r="E244" s="10" t="s">
        <v>57</v>
      </c>
      <c r="F244" s="10"/>
      <c r="G244" s="98" t="e">
        <f>#REF!</f>
        <v>#REF!</v>
      </c>
      <c r="H244" s="98" t="e">
        <f>#REF!</f>
        <v>#REF!</v>
      </c>
      <c r="I244" s="98" t="e">
        <f>#REF!</f>
        <v>#REF!</v>
      </c>
      <c r="J244" s="98" t="e">
        <f>#REF!</f>
        <v>#REF!</v>
      </c>
      <c r="K244" s="98" t="e">
        <f>#REF!</f>
        <v>#REF!</v>
      </c>
      <c r="L244" s="230" t="e">
        <f>#REF!</f>
        <v>#REF!</v>
      </c>
      <c r="M244" s="104" t="e">
        <f>#REF!</f>
        <v>#REF!</v>
      </c>
      <c r="N244" s="230" t="e">
        <f>#REF!</f>
        <v>#REF!</v>
      </c>
      <c r="O244" s="104">
        <f>O245</f>
        <v>28748.7</v>
      </c>
    </row>
    <row r="245" spans="1:15" ht="62.25" customHeight="1" x14ac:dyDescent="0.25">
      <c r="A245" s="1"/>
      <c r="B245" s="153" t="s">
        <v>118</v>
      </c>
      <c r="C245" s="4">
        <v>926</v>
      </c>
      <c r="D245" s="66" t="s">
        <v>209</v>
      </c>
      <c r="E245" s="4" t="s">
        <v>57</v>
      </c>
      <c r="F245" s="4">
        <v>611</v>
      </c>
      <c r="G245" s="99">
        <v>27672.3</v>
      </c>
      <c r="H245" s="128">
        <v>1000</v>
      </c>
      <c r="I245" s="60">
        <f>G245+H245</f>
        <v>28672.3</v>
      </c>
      <c r="J245" s="127">
        <f>-1851.5+13.9+200</f>
        <v>-1637.6</v>
      </c>
      <c r="K245" s="56">
        <f>I245+J245</f>
        <v>27034.7</v>
      </c>
      <c r="L245" s="212">
        <v>500</v>
      </c>
      <c r="M245" s="56">
        <f>K245+L245</f>
        <v>27534.7</v>
      </c>
      <c r="N245" s="212">
        <v>1000</v>
      </c>
      <c r="O245" s="268">
        <v>28748.7</v>
      </c>
    </row>
    <row r="246" spans="1:15" ht="27.75" customHeight="1" x14ac:dyDescent="0.25">
      <c r="A246" s="1"/>
      <c r="B246" s="155" t="s">
        <v>290</v>
      </c>
      <c r="C246" s="11">
        <v>926</v>
      </c>
      <c r="D246" s="68" t="s">
        <v>209</v>
      </c>
      <c r="E246" s="11" t="s">
        <v>289</v>
      </c>
      <c r="F246" s="11" t="s">
        <v>59</v>
      </c>
      <c r="G246" s="134"/>
      <c r="H246" s="134"/>
      <c r="I246" s="134"/>
      <c r="J246" s="137">
        <f t="shared" ref="J246:O248" si="121">J247</f>
        <v>2940.6</v>
      </c>
      <c r="K246" s="137">
        <f t="shared" si="121"/>
        <v>2940.6</v>
      </c>
      <c r="L246" s="220">
        <f t="shared" si="121"/>
        <v>0</v>
      </c>
      <c r="M246" s="137">
        <f t="shared" si="121"/>
        <v>2940.6</v>
      </c>
      <c r="N246" s="220">
        <f t="shared" si="121"/>
        <v>0</v>
      </c>
      <c r="O246" s="137">
        <f t="shared" si="121"/>
        <v>7922.2</v>
      </c>
    </row>
    <row r="247" spans="1:15" ht="62.25" customHeight="1" x14ac:dyDescent="0.25">
      <c r="A247" s="1"/>
      <c r="B247" s="153" t="s">
        <v>118</v>
      </c>
      <c r="C247" s="7">
        <v>926</v>
      </c>
      <c r="D247" s="66" t="s">
        <v>209</v>
      </c>
      <c r="E247" s="7" t="s">
        <v>289</v>
      </c>
      <c r="F247" s="7" t="s">
        <v>78</v>
      </c>
      <c r="G247" s="99"/>
      <c r="H247" s="129"/>
      <c r="I247" s="60"/>
      <c r="J247" s="133">
        <v>2940.6</v>
      </c>
      <c r="K247" s="60">
        <f>I247+J247</f>
        <v>2940.6</v>
      </c>
      <c r="L247" s="212"/>
      <c r="M247" s="56">
        <f>K247+L247</f>
        <v>2940.6</v>
      </c>
      <c r="N247" s="212"/>
      <c r="O247" s="268">
        <v>7922.2</v>
      </c>
    </row>
    <row r="248" spans="1:15" ht="32.25" customHeight="1" x14ac:dyDescent="0.25">
      <c r="A248" s="1"/>
      <c r="B248" s="155" t="s">
        <v>290</v>
      </c>
      <c r="C248" s="11">
        <v>926</v>
      </c>
      <c r="D248" s="68" t="s">
        <v>209</v>
      </c>
      <c r="E248" s="11" t="s">
        <v>320</v>
      </c>
      <c r="F248" s="11" t="s">
        <v>59</v>
      </c>
      <c r="G248" s="134"/>
      <c r="H248" s="134"/>
      <c r="I248" s="134"/>
      <c r="J248" s="137">
        <f t="shared" si="121"/>
        <v>2940.6</v>
      </c>
      <c r="K248" s="137">
        <f t="shared" si="121"/>
        <v>2940.6</v>
      </c>
      <c r="L248" s="220">
        <f t="shared" si="121"/>
        <v>0</v>
      </c>
      <c r="M248" s="137">
        <f t="shared" si="121"/>
        <v>2940.6</v>
      </c>
      <c r="N248" s="220">
        <f t="shared" si="121"/>
        <v>0</v>
      </c>
      <c r="O248" s="137">
        <f t="shared" si="121"/>
        <v>1204.3</v>
      </c>
    </row>
    <row r="249" spans="1:15" ht="62.25" customHeight="1" x14ac:dyDescent="0.25">
      <c r="A249" s="1"/>
      <c r="B249" s="153" t="s">
        <v>118</v>
      </c>
      <c r="C249" s="7">
        <v>926</v>
      </c>
      <c r="D249" s="66" t="s">
        <v>209</v>
      </c>
      <c r="E249" s="7" t="s">
        <v>320</v>
      </c>
      <c r="F249" s="7" t="s">
        <v>78</v>
      </c>
      <c r="G249" s="99"/>
      <c r="H249" s="129"/>
      <c r="I249" s="60"/>
      <c r="J249" s="133">
        <v>2940.6</v>
      </c>
      <c r="K249" s="60">
        <f>I249+J249</f>
        <v>2940.6</v>
      </c>
      <c r="L249" s="212"/>
      <c r="M249" s="56">
        <f>K249+L249</f>
        <v>2940.6</v>
      </c>
      <c r="N249" s="212"/>
      <c r="O249" s="268">
        <v>1204.3</v>
      </c>
    </row>
    <row r="250" spans="1:15" ht="46.5" customHeight="1" x14ac:dyDescent="0.25">
      <c r="A250" s="1"/>
      <c r="B250" s="155" t="s">
        <v>307</v>
      </c>
      <c r="C250" s="11">
        <v>926</v>
      </c>
      <c r="D250" s="68" t="s">
        <v>209</v>
      </c>
      <c r="E250" s="11" t="s">
        <v>333</v>
      </c>
      <c r="F250" s="11" t="s">
        <v>59</v>
      </c>
      <c r="G250" s="11" t="s">
        <v>334</v>
      </c>
      <c r="H250" s="11" t="s">
        <v>335</v>
      </c>
      <c r="I250" s="11" t="s">
        <v>336</v>
      </c>
      <c r="J250" s="11" t="s">
        <v>337</v>
      </c>
      <c r="K250" s="11" t="s">
        <v>338</v>
      </c>
      <c r="L250" s="11" t="s">
        <v>339</v>
      </c>
      <c r="M250" s="11" t="s">
        <v>340</v>
      </c>
      <c r="N250" s="11" t="s">
        <v>341</v>
      </c>
      <c r="O250" s="137">
        <f>O251</f>
        <v>30</v>
      </c>
    </row>
    <row r="251" spans="1:15" ht="62.25" customHeight="1" x14ac:dyDescent="0.25">
      <c r="A251" s="1"/>
      <c r="B251" s="153" t="s">
        <v>118</v>
      </c>
      <c r="C251" s="7">
        <v>926</v>
      </c>
      <c r="D251" s="66" t="s">
        <v>209</v>
      </c>
      <c r="E251" s="7" t="s">
        <v>333</v>
      </c>
      <c r="F251" s="7" t="s">
        <v>28</v>
      </c>
      <c r="G251" s="263">
        <v>2853.9</v>
      </c>
      <c r="H251" s="129"/>
      <c r="I251" s="60"/>
      <c r="J251" s="133"/>
      <c r="K251" s="183"/>
      <c r="L251" s="212"/>
      <c r="M251" s="131"/>
      <c r="N251" s="212"/>
      <c r="O251" s="269">
        <v>30</v>
      </c>
    </row>
    <row r="252" spans="1:15" ht="38.25" customHeight="1" x14ac:dyDescent="0.25">
      <c r="A252" s="1"/>
      <c r="B252" s="155" t="s">
        <v>202</v>
      </c>
      <c r="C252" s="10">
        <v>926</v>
      </c>
      <c r="D252" s="68" t="s">
        <v>209</v>
      </c>
      <c r="E252" s="10" t="s">
        <v>264</v>
      </c>
      <c r="F252" s="10"/>
      <c r="G252" s="98">
        <f>G253</f>
        <v>3290.9</v>
      </c>
      <c r="H252" s="98">
        <f t="shared" ref="H252:O252" si="122">H253</f>
        <v>0</v>
      </c>
      <c r="I252" s="98">
        <f t="shared" si="122"/>
        <v>3290.9</v>
      </c>
      <c r="J252" s="98">
        <f t="shared" si="122"/>
        <v>0</v>
      </c>
      <c r="K252" s="98">
        <f t="shared" si="122"/>
        <v>3290.9</v>
      </c>
      <c r="L252" s="230">
        <f t="shared" si="122"/>
        <v>0</v>
      </c>
      <c r="M252" s="104">
        <f t="shared" si="122"/>
        <v>3290.9</v>
      </c>
      <c r="N252" s="230">
        <f t="shared" si="122"/>
        <v>0</v>
      </c>
      <c r="O252" s="104">
        <f t="shared" si="122"/>
        <v>3290.9</v>
      </c>
    </row>
    <row r="253" spans="1:15" ht="38.25" customHeight="1" x14ac:dyDescent="0.25">
      <c r="A253" s="1"/>
      <c r="B253" s="152" t="s">
        <v>10</v>
      </c>
      <c r="C253" s="6">
        <v>926</v>
      </c>
      <c r="D253" s="65" t="s">
        <v>209</v>
      </c>
      <c r="E253" s="6" t="s">
        <v>264</v>
      </c>
      <c r="F253" s="6" t="s">
        <v>59</v>
      </c>
      <c r="G253" s="102">
        <f>G254</f>
        <v>3290.9</v>
      </c>
      <c r="I253" s="60">
        <f>G253+H253</f>
        <v>3290.9</v>
      </c>
      <c r="J253" s="127"/>
      <c r="K253" s="56">
        <f>I253+J253</f>
        <v>3290.9</v>
      </c>
      <c r="L253" s="212"/>
      <c r="M253" s="56">
        <f>K253+L253</f>
        <v>3290.9</v>
      </c>
      <c r="N253" s="212"/>
      <c r="O253" s="268">
        <f>M253+N253</f>
        <v>3290.9</v>
      </c>
    </row>
    <row r="254" spans="1:15" ht="63.75" customHeight="1" x14ac:dyDescent="0.25">
      <c r="A254" s="1"/>
      <c r="B254" s="153" t="s">
        <v>118</v>
      </c>
      <c r="C254" s="4">
        <v>926</v>
      </c>
      <c r="D254" s="66" t="s">
        <v>209</v>
      </c>
      <c r="E254" s="4" t="s">
        <v>264</v>
      </c>
      <c r="F254" s="4" t="s">
        <v>78</v>
      </c>
      <c r="G254" s="101">
        <v>3290.9</v>
      </c>
      <c r="I254" s="60">
        <f>G254+H254</f>
        <v>3290.9</v>
      </c>
      <c r="J254" s="127"/>
      <c r="K254" s="56">
        <f>I254+J254</f>
        <v>3290.9</v>
      </c>
      <c r="L254" s="212"/>
      <c r="M254" s="56">
        <f>K254+L254</f>
        <v>3290.9</v>
      </c>
      <c r="N254" s="212"/>
      <c r="O254" s="268">
        <f>M254+N254</f>
        <v>3290.9</v>
      </c>
    </row>
    <row r="255" spans="1:15" ht="43.5" customHeight="1" x14ac:dyDescent="0.25">
      <c r="A255" s="1"/>
      <c r="B255" s="155" t="s">
        <v>279</v>
      </c>
      <c r="C255" s="10">
        <v>926</v>
      </c>
      <c r="D255" s="68" t="s">
        <v>209</v>
      </c>
      <c r="E255" s="10" t="s">
        <v>264</v>
      </c>
      <c r="F255" s="10"/>
      <c r="G255" s="98">
        <f>G256</f>
        <v>0</v>
      </c>
      <c r="H255" s="98">
        <f t="shared" ref="H255:O255" si="123">H256</f>
        <v>33.200000000000003</v>
      </c>
      <c r="I255" s="98">
        <f t="shared" si="123"/>
        <v>33.200000000000003</v>
      </c>
      <c r="J255" s="98">
        <f t="shared" si="123"/>
        <v>0</v>
      </c>
      <c r="K255" s="98">
        <f t="shared" si="123"/>
        <v>33.200000000000003</v>
      </c>
      <c r="L255" s="230">
        <f t="shared" si="123"/>
        <v>0</v>
      </c>
      <c r="M255" s="104">
        <f t="shared" si="123"/>
        <v>33.200000000000003</v>
      </c>
      <c r="N255" s="230">
        <f t="shared" si="123"/>
        <v>0</v>
      </c>
      <c r="O255" s="104">
        <f t="shared" si="123"/>
        <v>33.200000000000003</v>
      </c>
    </row>
    <row r="256" spans="1:15" ht="43.5" customHeight="1" x14ac:dyDescent="0.25">
      <c r="A256" s="1"/>
      <c r="B256" s="152" t="s">
        <v>10</v>
      </c>
      <c r="C256" s="6">
        <v>926</v>
      </c>
      <c r="D256" s="65" t="s">
        <v>209</v>
      </c>
      <c r="E256" s="6" t="s">
        <v>264</v>
      </c>
      <c r="F256" s="6" t="s">
        <v>59</v>
      </c>
      <c r="G256" s="102"/>
      <c r="H256" s="128">
        <f>H257</f>
        <v>33.200000000000003</v>
      </c>
      <c r="I256" s="60">
        <f>G256+H256</f>
        <v>33.200000000000003</v>
      </c>
      <c r="J256" s="127"/>
      <c r="K256" s="56">
        <f>I256+J256</f>
        <v>33.200000000000003</v>
      </c>
      <c r="L256" s="212"/>
      <c r="M256" s="56">
        <f>K256+L256</f>
        <v>33.200000000000003</v>
      </c>
      <c r="N256" s="212"/>
      <c r="O256" s="268">
        <f>M256+N256</f>
        <v>33.200000000000003</v>
      </c>
    </row>
    <row r="257" spans="1:15" ht="63.75" customHeight="1" x14ac:dyDescent="0.25">
      <c r="A257" s="1"/>
      <c r="B257" s="153" t="s">
        <v>118</v>
      </c>
      <c r="C257" s="4">
        <v>926</v>
      </c>
      <c r="D257" s="66" t="s">
        <v>209</v>
      </c>
      <c r="E257" s="4" t="s">
        <v>264</v>
      </c>
      <c r="F257" s="4" t="s">
        <v>78</v>
      </c>
      <c r="G257" s="101"/>
      <c r="H257" s="128">
        <v>33.200000000000003</v>
      </c>
      <c r="I257" s="60">
        <f>G257+H257</f>
        <v>33.200000000000003</v>
      </c>
      <c r="J257" s="127"/>
      <c r="K257" s="56">
        <f>I257+J257</f>
        <v>33.200000000000003</v>
      </c>
      <c r="L257" s="212"/>
      <c r="M257" s="56">
        <f>K257+L257</f>
        <v>33.200000000000003</v>
      </c>
      <c r="N257" s="212"/>
      <c r="O257" s="268">
        <f>M257+N257</f>
        <v>33.200000000000003</v>
      </c>
    </row>
    <row r="258" spans="1:15" ht="47.25" customHeight="1" x14ac:dyDescent="0.25">
      <c r="A258" s="1"/>
      <c r="B258" s="155" t="s">
        <v>307</v>
      </c>
      <c r="C258" s="11">
        <v>926</v>
      </c>
      <c r="D258" s="68" t="s">
        <v>209</v>
      </c>
      <c r="E258" s="11" t="s">
        <v>308</v>
      </c>
      <c r="F258" s="11" t="s">
        <v>59</v>
      </c>
      <c r="G258" s="98">
        <f>G259</f>
        <v>0</v>
      </c>
      <c r="H258" s="98">
        <f t="shared" ref="H258:O258" si="124">H259</f>
        <v>0</v>
      </c>
      <c r="I258" s="98">
        <f t="shared" si="124"/>
        <v>0</v>
      </c>
      <c r="J258" s="98">
        <f t="shared" si="124"/>
        <v>0</v>
      </c>
      <c r="K258" s="98">
        <f t="shared" si="124"/>
        <v>0</v>
      </c>
      <c r="L258" s="230">
        <f t="shared" si="124"/>
        <v>1378.4</v>
      </c>
      <c r="M258" s="104">
        <f t="shared" si="124"/>
        <v>1378.4</v>
      </c>
      <c r="N258" s="230">
        <f t="shared" si="124"/>
        <v>0</v>
      </c>
      <c r="O258" s="104">
        <f t="shared" si="124"/>
        <v>1378.4</v>
      </c>
    </row>
    <row r="259" spans="1:15" ht="63.75" customHeight="1" x14ac:dyDescent="0.25">
      <c r="A259" s="1"/>
      <c r="B259" s="153" t="s">
        <v>118</v>
      </c>
      <c r="C259" s="7">
        <v>926</v>
      </c>
      <c r="D259" s="66" t="s">
        <v>209</v>
      </c>
      <c r="E259" s="7" t="s">
        <v>308</v>
      </c>
      <c r="F259" s="7" t="s">
        <v>28</v>
      </c>
      <c r="G259" s="99"/>
      <c r="H259" s="128"/>
      <c r="I259" s="60"/>
      <c r="J259" s="127"/>
      <c r="K259" s="131"/>
      <c r="L259" s="212">
        <v>1378.4</v>
      </c>
      <c r="M259" s="131">
        <f>K259+L259</f>
        <v>1378.4</v>
      </c>
      <c r="N259" s="212"/>
      <c r="O259" s="269">
        <f>M259+N259</f>
        <v>1378.4</v>
      </c>
    </row>
    <row r="260" spans="1:15" ht="51" customHeight="1" x14ac:dyDescent="0.25">
      <c r="A260" s="1"/>
      <c r="B260" s="155" t="s">
        <v>307</v>
      </c>
      <c r="C260" s="11">
        <v>926</v>
      </c>
      <c r="D260" s="68" t="s">
        <v>41</v>
      </c>
      <c r="E260" s="11" t="s">
        <v>333</v>
      </c>
      <c r="F260" s="11" t="s">
        <v>59</v>
      </c>
      <c r="G260" s="11" t="s">
        <v>334</v>
      </c>
      <c r="H260" s="11" t="s">
        <v>335</v>
      </c>
      <c r="I260" s="11" t="s">
        <v>336</v>
      </c>
      <c r="J260" s="11" t="s">
        <v>337</v>
      </c>
      <c r="K260" s="11" t="s">
        <v>338</v>
      </c>
      <c r="L260" s="11" t="s">
        <v>339</v>
      </c>
      <c r="M260" s="11" t="s">
        <v>340</v>
      </c>
      <c r="N260" s="11" t="s">
        <v>341</v>
      </c>
      <c r="O260" s="137">
        <f>O261</f>
        <v>186.5</v>
      </c>
    </row>
    <row r="261" spans="1:15" ht="63.75" customHeight="1" x14ac:dyDescent="0.25">
      <c r="A261" s="1"/>
      <c r="B261" s="153" t="s">
        <v>118</v>
      </c>
      <c r="C261" s="7">
        <v>926</v>
      </c>
      <c r="D261" s="66" t="s">
        <v>41</v>
      </c>
      <c r="E261" s="7" t="s">
        <v>333</v>
      </c>
      <c r="F261" s="7" t="s">
        <v>28</v>
      </c>
      <c r="G261" s="263">
        <v>2853.9</v>
      </c>
      <c r="H261" s="129"/>
      <c r="I261" s="60"/>
      <c r="J261" s="133"/>
      <c r="K261" s="183"/>
      <c r="L261" s="212"/>
      <c r="M261" s="131"/>
      <c r="N261" s="212"/>
      <c r="O261" s="269">
        <v>186.5</v>
      </c>
    </row>
    <row r="262" spans="1:15" ht="41.25" customHeight="1" x14ac:dyDescent="0.25">
      <c r="A262" s="1"/>
      <c r="B262" s="155" t="s">
        <v>192</v>
      </c>
      <c r="C262" s="10">
        <v>926</v>
      </c>
      <c r="D262" s="68" t="s">
        <v>41</v>
      </c>
      <c r="E262" s="10" t="s">
        <v>98</v>
      </c>
      <c r="F262" s="10"/>
      <c r="G262" s="98" t="e">
        <f>#REF!</f>
        <v>#REF!</v>
      </c>
      <c r="H262" s="98" t="e">
        <f>#REF!</f>
        <v>#REF!</v>
      </c>
      <c r="I262" s="98" t="e">
        <f>#REF!</f>
        <v>#REF!</v>
      </c>
      <c r="J262" s="98" t="e">
        <f>#REF!</f>
        <v>#REF!</v>
      </c>
      <c r="K262" s="98" t="e">
        <f>#REF!</f>
        <v>#REF!</v>
      </c>
      <c r="L262" s="230" t="e">
        <f>#REF!</f>
        <v>#REF!</v>
      </c>
      <c r="M262" s="104" t="e">
        <f>#REF!</f>
        <v>#REF!</v>
      </c>
      <c r="N262" s="230" t="e">
        <f>#REF!</f>
        <v>#REF!</v>
      </c>
      <c r="O262" s="104">
        <f>O263</f>
        <v>292125</v>
      </c>
    </row>
    <row r="263" spans="1:15" ht="63.75" customHeight="1" x14ac:dyDescent="0.25">
      <c r="A263" s="1"/>
      <c r="B263" s="153" t="s">
        <v>118</v>
      </c>
      <c r="C263" s="4">
        <v>926</v>
      </c>
      <c r="D263" s="66" t="s">
        <v>41</v>
      </c>
      <c r="E263" s="4" t="s">
        <v>98</v>
      </c>
      <c r="F263" s="4">
        <v>611</v>
      </c>
      <c r="G263" s="101">
        <v>281046.90000000002</v>
      </c>
      <c r="H263" s="34"/>
      <c r="I263" s="60">
        <f>G263+H263</f>
        <v>281046.90000000002</v>
      </c>
      <c r="J263" s="127"/>
      <c r="K263" s="56">
        <f>I263+J263</f>
        <v>281046.90000000002</v>
      </c>
      <c r="L263" s="212"/>
      <c r="M263" s="56">
        <f>K263+L263</f>
        <v>281046.90000000002</v>
      </c>
      <c r="N263" s="212">
        <v>11078.1</v>
      </c>
      <c r="O263" s="262">
        <f>M263+N263</f>
        <v>292125</v>
      </c>
    </row>
    <row r="264" spans="1:15" ht="15" customHeight="1" x14ac:dyDescent="0.25">
      <c r="A264" s="1"/>
      <c r="B264" s="155" t="s">
        <v>203</v>
      </c>
      <c r="C264" s="10">
        <v>926</v>
      </c>
      <c r="D264" s="68" t="s">
        <v>41</v>
      </c>
      <c r="E264" s="10" t="s">
        <v>93</v>
      </c>
      <c r="F264" s="10"/>
      <c r="G264" s="98" t="e">
        <f>#REF!</f>
        <v>#REF!</v>
      </c>
      <c r="H264" s="98" t="e">
        <f>#REF!</f>
        <v>#REF!</v>
      </c>
      <c r="I264" s="98" t="e">
        <f>#REF!</f>
        <v>#REF!</v>
      </c>
      <c r="J264" s="98" t="e">
        <f>#REF!</f>
        <v>#REF!</v>
      </c>
      <c r="K264" s="98" t="e">
        <f>#REF!</f>
        <v>#REF!</v>
      </c>
      <c r="L264" s="230" t="e">
        <f>#REF!</f>
        <v>#REF!</v>
      </c>
      <c r="M264" s="104" t="e">
        <f>#REF!</f>
        <v>#REF!</v>
      </c>
      <c r="N264" s="230" t="e">
        <f>#REF!</f>
        <v>#REF!</v>
      </c>
      <c r="O264" s="104">
        <f>O265</f>
        <v>14099.3</v>
      </c>
    </row>
    <row r="265" spans="1:15" ht="16.5" customHeight="1" x14ac:dyDescent="0.25">
      <c r="A265" s="1"/>
      <c r="B265" s="153" t="s">
        <v>65</v>
      </c>
      <c r="C265" s="4">
        <v>926</v>
      </c>
      <c r="D265" s="66" t="s">
        <v>41</v>
      </c>
      <c r="E265" s="4" t="s">
        <v>93</v>
      </c>
      <c r="F265" s="4" t="s">
        <v>28</v>
      </c>
      <c r="G265" s="101">
        <v>16027.3</v>
      </c>
      <c r="I265" s="60">
        <f>G265+H265</f>
        <v>16027.3</v>
      </c>
      <c r="J265" s="127"/>
      <c r="K265" s="56">
        <f>I265+J265</f>
        <v>16027.3</v>
      </c>
      <c r="L265" s="212"/>
      <c r="M265" s="56">
        <f>K265+L265</f>
        <v>16027.3</v>
      </c>
      <c r="N265" s="212">
        <v>-1412.8</v>
      </c>
      <c r="O265" s="262">
        <v>14099.3</v>
      </c>
    </row>
    <row r="266" spans="1:15" ht="16.5" customHeight="1" x14ac:dyDescent="0.25">
      <c r="A266" s="1"/>
      <c r="B266" s="155" t="s">
        <v>246</v>
      </c>
      <c r="C266" s="10">
        <v>926</v>
      </c>
      <c r="D266" s="68" t="s">
        <v>41</v>
      </c>
      <c r="E266" s="11" t="s">
        <v>268</v>
      </c>
      <c r="F266" s="10"/>
      <c r="G266" s="98" t="e">
        <f>#REF!</f>
        <v>#REF!</v>
      </c>
      <c r="H266" s="98" t="e">
        <f>#REF!</f>
        <v>#REF!</v>
      </c>
      <c r="I266" s="98" t="e">
        <f>#REF!</f>
        <v>#REF!</v>
      </c>
      <c r="J266" s="98" t="e">
        <f>#REF!</f>
        <v>#REF!</v>
      </c>
      <c r="K266" s="98" t="e">
        <f>#REF!</f>
        <v>#REF!</v>
      </c>
      <c r="L266" s="230" t="e">
        <f>#REF!</f>
        <v>#REF!</v>
      </c>
      <c r="M266" s="104" t="e">
        <f>#REF!</f>
        <v>#REF!</v>
      </c>
      <c r="N266" s="230" t="e">
        <f>#REF!</f>
        <v>#REF!</v>
      </c>
      <c r="O266" s="104">
        <f>O267</f>
        <v>30295.4</v>
      </c>
    </row>
    <row r="267" spans="1:15" ht="16.5" customHeight="1" x14ac:dyDescent="0.25">
      <c r="A267" s="1"/>
      <c r="B267" s="153" t="s">
        <v>65</v>
      </c>
      <c r="C267" s="4">
        <v>926</v>
      </c>
      <c r="D267" s="66" t="s">
        <v>41</v>
      </c>
      <c r="E267" s="7" t="s">
        <v>268</v>
      </c>
      <c r="F267" s="4">
        <v>612</v>
      </c>
      <c r="G267" s="101">
        <v>25488.3</v>
      </c>
      <c r="I267" s="60">
        <f>G267+H267</f>
        <v>25488.3</v>
      </c>
      <c r="J267" s="127"/>
      <c r="K267" s="56">
        <f>I267+J267</f>
        <v>25488.3</v>
      </c>
      <c r="L267" s="212"/>
      <c r="M267" s="56">
        <f>K267+L267</f>
        <v>25488.3</v>
      </c>
      <c r="N267" s="212">
        <v>4504.2</v>
      </c>
      <c r="O267" s="262">
        <v>30295.4</v>
      </c>
    </row>
    <row r="268" spans="1:15" ht="27" customHeight="1" x14ac:dyDescent="0.25">
      <c r="A268" s="1"/>
      <c r="B268" s="155" t="s">
        <v>261</v>
      </c>
      <c r="C268" s="10">
        <v>926</v>
      </c>
      <c r="D268" s="68" t="s">
        <v>41</v>
      </c>
      <c r="E268" s="11" t="s">
        <v>260</v>
      </c>
      <c r="F268" s="10"/>
      <c r="G268" s="98" t="e">
        <f>#REF!</f>
        <v>#REF!</v>
      </c>
      <c r="H268" s="98" t="e">
        <f>#REF!</f>
        <v>#REF!</v>
      </c>
      <c r="I268" s="98" t="e">
        <f>#REF!</f>
        <v>#REF!</v>
      </c>
      <c r="J268" s="98" t="e">
        <f>#REF!</f>
        <v>#REF!</v>
      </c>
      <c r="K268" s="98" t="e">
        <f>#REF!</f>
        <v>#REF!</v>
      </c>
      <c r="L268" s="230" t="e">
        <f>#REF!</f>
        <v>#REF!</v>
      </c>
      <c r="M268" s="104" t="e">
        <f>#REF!</f>
        <v>#REF!</v>
      </c>
      <c r="N268" s="230" t="e">
        <f>#REF!</f>
        <v>#REF!</v>
      </c>
      <c r="O268" s="104">
        <f>O269</f>
        <v>4087.5</v>
      </c>
    </row>
    <row r="269" spans="1:15" ht="16.5" customHeight="1" x14ac:dyDescent="0.25">
      <c r="A269" s="1"/>
      <c r="B269" s="153" t="s">
        <v>65</v>
      </c>
      <c r="C269" s="4">
        <v>926</v>
      </c>
      <c r="D269" s="66" t="s">
        <v>41</v>
      </c>
      <c r="E269" s="7" t="s">
        <v>260</v>
      </c>
      <c r="F269" s="4">
        <v>612</v>
      </c>
      <c r="G269" s="101">
        <v>4062.2</v>
      </c>
      <c r="I269" s="60">
        <f>G269+H269</f>
        <v>4062.2</v>
      </c>
      <c r="J269" s="127"/>
      <c r="K269" s="56">
        <f>I269+J269</f>
        <v>4062.2</v>
      </c>
      <c r="L269" s="212"/>
      <c r="M269" s="56">
        <f>K269+L269</f>
        <v>4062.2</v>
      </c>
      <c r="N269" s="212">
        <v>25.3</v>
      </c>
      <c r="O269" s="262">
        <f>M269+N269</f>
        <v>4087.5</v>
      </c>
    </row>
    <row r="270" spans="1:15" ht="27" customHeight="1" x14ac:dyDescent="0.25">
      <c r="A270" s="1"/>
      <c r="B270" s="155" t="s">
        <v>262</v>
      </c>
      <c r="C270" s="10">
        <v>926</v>
      </c>
      <c r="D270" s="68" t="s">
        <v>41</v>
      </c>
      <c r="E270" s="11" t="s">
        <v>263</v>
      </c>
      <c r="F270" s="10"/>
      <c r="G270" s="98" t="e">
        <f>#REF!</f>
        <v>#REF!</v>
      </c>
      <c r="H270" s="98" t="e">
        <f>#REF!</f>
        <v>#REF!</v>
      </c>
      <c r="I270" s="98" t="e">
        <f>#REF!</f>
        <v>#REF!</v>
      </c>
      <c r="J270" s="98" t="e">
        <f>#REF!</f>
        <v>#REF!</v>
      </c>
      <c r="K270" s="98" t="e">
        <f>#REF!</f>
        <v>#REF!</v>
      </c>
      <c r="L270" s="230" t="e">
        <f>#REF!</f>
        <v>#REF!</v>
      </c>
      <c r="M270" s="104" t="e">
        <f>#REF!</f>
        <v>#REF!</v>
      </c>
      <c r="N270" s="230" t="e">
        <f>#REF!</f>
        <v>#REF!</v>
      </c>
      <c r="O270" s="104">
        <f>O271</f>
        <v>30616.799999999999</v>
      </c>
    </row>
    <row r="271" spans="1:15" ht="16.5" customHeight="1" x14ac:dyDescent="0.25">
      <c r="A271" s="1"/>
      <c r="B271" s="153" t="s">
        <v>65</v>
      </c>
      <c r="C271" s="4">
        <v>926</v>
      </c>
      <c r="D271" s="66" t="s">
        <v>41</v>
      </c>
      <c r="E271" s="7" t="s">
        <v>263</v>
      </c>
      <c r="F271" s="4">
        <v>612</v>
      </c>
      <c r="G271" s="101"/>
      <c r="H271" s="56">
        <v>30616.799999999999</v>
      </c>
      <c r="I271" s="60">
        <f>G271+H271</f>
        <v>30616.799999999999</v>
      </c>
      <c r="J271" s="127"/>
      <c r="K271" s="56">
        <f>I271+J271</f>
        <v>30616.799999999999</v>
      </c>
      <c r="L271" s="212"/>
      <c r="M271" s="56">
        <f>K271+L271</f>
        <v>30616.799999999999</v>
      </c>
      <c r="N271" s="212"/>
      <c r="O271" s="262">
        <f>M271+N271</f>
        <v>30616.799999999999</v>
      </c>
    </row>
    <row r="272" spans="1:15" ht="54.75" customHeight="1" x14ac:dyDescent="0.25">
      <c r="A272" s="1"/>
      <c r="B272" s="161" t="s">
        <v>249</v>
      </c>
      <c r="C272" s="37">
        <v>926</v>
      </c>
      <c r="D272" s="53" t="s">
        <v>41</v>
      </c>
      <c r="E272" s="37" t="s">
        <v>250</v>
      </c>
      <c r="F272" s="37"/>
      <c r="G272" s="46" t="e">
        <f>#REF!</f>
        <v>#REF!</v>
      </c>
      <c r="H272" s="46" t="e">
        <f>#REF!</f>
        <v>#REF!</v>
      </c>
      <c r="I272" s="46" t="e">
        <f>#REF!</f>
        <v>#REF!</v>
      </c>
      <c r="J272" s="46" t="e">
        <f>#REF!</f>
        <v>#REF!</v>
      </c>
      <c r="K272" s="46" t="e">
        <f>#REF!</f>
        <v>#REF!</v>
      </c>
      <c r="L272" s="225" t="e">
        <f>#REF!</f>
        <v>#REF!</v>
      </c>
      <c r="M272" s="179" t="e">
        <f>#REF!</f>
        <v>#REF!</v>
      </c>
      <c r="N272" s="225" t="e">
        <f>#REF!</f>
        <v>#REF!</v>
      </c>
      <c r="O272" s="179">
        <f>O273</f>
        <v>2157.4</v>
      </c>
    </row>
    <row r="273" spans="1:18" ht="16.5" customHeight="1" x14ac:dyDescent="0.25">
      <c r="A273" s="1"/>
      <c r="B273" s="162" t="s">
        <v>30</v>
      </c>
      <c r="C273" s="39">
        <v>926</v>
      </c>
      <c r="D273" s="36" t="s">
        <v>41</v>
      </c>
      <c r="E273" s="39" t="s">
        <v>250</v>
      </c>
      <c r="F273" s="38">
        <v>612</v>
      </c>
      <c r="G273" s="101">
        <v>2157.4</v>
      </c>
      <c r="I273" s="60">
        <f>G273+H273</f>
        <v>2157.4</v>
      </c>
      <c r="J273" s="127"/>
      <c r="K273" s="56">
        <f>I273+J273</f>
        <v>2157.4</v>
      </c>
      <c r="L273" s="212"/>
      <c r="M273" s="56">
        <f>K273+L273</f>
        <v>2157.4</v>
      </c>
      <c r="N273" s="212"/>
      <c r="O273" s="262">
        <f>M273+N273</f>
        <v>2157.4</v>
      </c>
    </row>
    <row r="274" spans="1:18" ht="69.75" customHeight="1" x14ac:dyDescent="0.25">
      <c r="A274" s="1"/>
      <c r="B274" s="161" t="s">
        <v>275</v>
      </c>
      <c r="C274" s="37">
        <v>926</v>
      </c>
      <c r="D274" s="53" t="s">
        <v>41</v>
      </c>
      <c r="E274" s="37" t="s">
        <v>250</v>
      </c>
      <c r="F274" s="37"/>
      <c r="G274" s="46" t="e">
        <f>#REF!</f>
        <v>#REF!</v>
      </c>
      <c r="H274" s="46" t="e">
        <f>#REF!</f>
        <v>#REF!</v>
      </c>
      <c r="I274" s="46" t="e">
        <f>#REF!</f>
        <v>#REF!</v>
      </c>
      <c r="J274" s="46" t="e">
        <f>#REF!</f>
        <v>#REF!</v>
      </c>
      <c r="K274" s="46" t="e">
        <f>#REF!</f>
        <v>#REF!</v>
      </c>
      <c r="L274" s="225" t="e">
        <f>#REF!</f>
        <v>#REF!</v>
      </c>
      <c r="M274" s="179" t="e">
        <f>#REF!</f>
        <v>#REF!</v>
      </c>
      <c r="N274" s="225" t="e">
        <f>#REF!</f>
        <v>#REF!</v>
      </c>
      <c r="O274" s="179">
        <f>O275</f>
        <v>21.8</v>
      </c>
    </row>
    <row r="275" spans="1:18" ht="16.5" customHeight="1" x14ac:dyDescent="0.25">
      <c r="A275" s="1"/>
      <c r="B275" s="162" t="s">
        <v>30</v>
      </c>
      <c r="C275" s="39">
        <v>926</v>
      </c>
      <c r="D275" s="36" t="s">
        <v>41</v>
      </c>
      <c r="E275" s="39" t="s">
        <v>250</v>
      </c>
      <c r="F275" s="38">
        <v>612</v>
      </c>
      <c r="G275" s="101"/>
      <c r="H275" s="128">
        <v>21.6</v>
      </c>
      <c r="I275" s="60">
        <f>G275+H275</f>
        <v>21.6</v>
      </c>
      <c r="J275" s="127">
        <v>0.2</v>
      </c>
      <c r="K275" s="56">
        <f>I275+J275</f>
        <v>21.8</v>
      </c>
      <c r="L275" s="212"/>
      <c r="M275" s="56">
        <f>K275+L275</f>
        <v>21.8</v>
      </c>
      <c r="N275" s="212"/>
      <c r="O275" s="262">
        <f>M275+N275</f>
        <v>21.8</v>
      </c>
    </row>
    <row r="276" spans="1:18" ht="38.25" customHeight="1" x14ac:dyDescent="0.25">
      <c r="A276" s="1"/>
      <c r="B276" s="155" t="s">
        <v>210</v>
      </c>
      <c r="C276" s="10">
        <v>926</v>
      </c>
      <c r="D276" s="68" t="s">
        <v>111</v>
      </c>
      <c r="E276" s="10" t="s">
        <v>37</v>
      </c>
      <c r="F276" s="10"/>
      <c r="G276" s="98" t="e">
        <f>#REF!</f>
        <v>#REF!</v>
      </c>
      <c r="H276" s="98" t="e">
        <f>#REF!</f>
        <v>#REF!</v>
      </c>
      <c r="I276" s="98" t="e">
        <f>#REF!</f>
        <v>#REF!</v>
      </c>
      <c r="J276" s="98" t="e">
        <f>#REF!</f>
        <v>#REF!</v>
      </c>
      <c r="K276" s="98" t="e">
        <f>#REF!</f>
        <v>#REF!</v>
      </c>
      <c r="L276" s="230" t="e">
        <f>#REF!</f>
        <v>#REF!</v>
      </c>
      <c r="M276" s="104" t="e">
        <f>#REF!</f>
        <v>#REF!</v>
      </c>
      <c r="N276" s="230" t="e">
        <f>#REF!</f>
        <v>#REF!</v>
      </c>
      <c r="O276" s="104">
        <f>O277</f>
        <v>1200</v>
      </c>
    </row>
    <row r="277" spans="1:18" ht="60.75" customHeight="1" x14ac:dyDescent="0.25">
      <c r="A277" s="1"/>
      <c r="B277" s="153" t="s">
        <v>118</v>
      </c>
      <c r="C277" s="4">
        <v>926</v>
      </c>
      <c r="D277" s="66" t="s">
        <v>111</v>
      </c>
      <c r="E277" s="4" t="s">
        <v>37</v>
      </c>
      <c r="F277" s="4" t="s">
        <v>78</v>
      </c>
      <c r="G277" s="99">
        <v>1200</v>
      </c>
      <c r="I277" s="60">
        <f>G277+H277</f>
        <v>1200</v>
      </c>
      <c r="J277" s="127"/>
      <c r="K277" s="56">
        <f>I277+J277</f>
        <v>1200</v>
      </c>
      <c r="L277" s="212"/>
      <c r="M277" s="56">
        <f>K277+L277</f>
        <v>1200</v>
      </c>
      <c r="N277" s="212"/>
      <c r="O277" s="262">
        <f>M277+N277</f>
        <v>1200</v>
      </c>
      <c r="Q277">
        <f>O276+O278+O280</f>
        <v>8769.5</v>
      </c>
    </row>
    <row r="278" spans="1:18" ht="34.5" customHeight="1" x14ac:dyDescent="0.25">
      <c r="A278" s="1"/>
      <c r="B278" s="155" t="s">
        <v>233</v>
      </c>
      <c r="C278" s="10">
        <v>926</v>
      </c>
      <c r="D278" s="68" t="s">
        <v>111</v>
      </c>
      <c r="E278" s="11" t="s">
        <v>234</v>
      </c>
      <c r="F278" s="11"/>
      <c r="G278" s="98">
        <f>G279</f>
        <v>7959.6</v>
      </c>
      <c r="H278" s="98">
        <f t="shared" ref="H278:O278" si="125">H279</f>
        <v>0</v>
      </c>
      <c r="I278" s="98">
        <f t="shared" si="125"/>
        <v>7959.6</v>
      </c>
      <c r="J278" s="98">
        <f t="shared" si="125"/>
        <v>0</v>
      </c>
      <c r="K278" s="98">
        <f t="shared" si="125"/>
        <v>7959.6</v>
      </c>
      <c r="L278" s="230">
        <f t="shared" si="125"/>
        <v>-426.5</v>
      </c>
      <c r="M278" s="104">
        <f t="shared" si="125"/>
        <v>7533.1</v>
      </c>
      <c r="N278" s="230">
        <f t="shared" si="125"/>
        <v>0</v>
      </c>
      <c r="O278" s="104">
        <f t="shared" si="125"/>
        <v>7533.1</v>
      </c>
    </row>
    <row r="279" spans="1:18" ht="24.75" customHeight="1" x14ac:dyDescent="0.25">
      <c r="A279" s="1"/>
      <c r="B279" s="152" t="s">
        <v>30</v>
      </c>
      <c r="C279" s="6">
        <v>926</v>
      </c>
      <c r="D279" s="65" t="s">
        <v>111</v>
      </c>
      <c r="E279" s="8" t="s">
        <v>234</v>
      </c>
      <c r="F279" s="4">
        <v>611</v>
      </c>
      <c r="G279" s="99">
        <v>7959.6</v>
      </c>
      <c r="I279" s="60">
        <f>G279+H279</f>
        <v>7959.6</v>
      </c>
      <c r="J279" s="127"/>
      <c r="K279" s="56">
        <f>I279+J279</f>
        <v>7959.6</v>
      </c>
      <c r="L279" s="212">
        <v>-426.5</v>
      </c>
      <c r="M279" s="56">
        <f>K279+L279</f>
        <v>7533.1</v>
      </c>
      <c r="N279" s="212"/>
      <c r="O279" s="268">
        <f>M279+N279</f>
        <v>7533.1</v>
      </c>
    </row>
    <row r="280" spans="1:18" ht="15" customHeight="1" x14ac:dyDescent="0.25">
      <c r="A280" s="1"/>
      <c r="B280" s="155" t="s">
        <v>204</v>
      </c>
      <c r="C280" s="10">
        <v>926</v>
      </c>
      <c r="D280" s="68" t="s">
        <v>111</v>
      </c>
      <c r="E280" s="10" t="s">
        <v>143</v>
      </c>
      <c r="F280" s="10"/>
      <c r="G280" s="98">
        <f>G281</f>
        <v>50</v>
      </c>
      <c r="H280" s="98">
        <f t="shared" ref="H280:O280" si="126">H281</f>
        <v>0</v>
      </c>
      <c r="I280" s="98">
        <f t="shared" si="126"/>
        <v>50</v>
      </c>
      <c r="J280" s="98">
        <f t="shared" si="126"/>
        <v>0</v>
      </c>
      <c r="K280" s="98">
        <f t="shared" si="126"/>
        <v>50</v>
      </c>
      <c r="L280" s="230">
        <f t="shared" si="126"/>
        <v>0</v>
      </c>
      <c r="M280" s="104">
        <f t="shared" si="126"/>
        <v>50</v>
      </c>
      <c r="N280" s="230">
        <f t="shared" si="126"/>
        <v>0</v>
      </c>
      <c r="O280" s="104">
        <f t="shared" si="126"/>
        <v>36.4</v>
      </c>
    </row>
    <row r="281" spans="1:18" ht="37.5" customHeight="1" x14ac:dyDescent="0.25">
      <c r="A281" s="1"/>
      <c r="B281" s="153" t="s">
        <v>81</v>
      </c>
      <c r="C281" s="4">
        <v>926</v>
      </c>
      <c r="D281" s="66" t="s">
        <v>111</v>
      </c>
      <c r="E281" s="4" t="s">
        <v>143</v>
      </c>
      <c r="F281" s="4" t="s">
        <v>133</v>
      </c>
      <c r="G281" s="99">
        <v>50</v>
      </c>
      <c r="I281" s="60">
        <f>G281+H281</f>
        <v>50</v>
      </c>
      <c r="J281" s="127"/>
      <c r="K281" s="56">
        <f>I281+J281</f>
        <v>50</v>
      </c>
      <c r="L281" s="212"/>
      <c r="M281" s="56">
        <f>K281+L281</f>
        <v>50</v>
      </c>
      <c r="N281" s="212"/>
      <c r="O281" s="262">
        <v>36.4</v>
      </c>
    </row>
    <row r="282" spans="1:18" ht="52.5" customHeight="1" x14ac:dyDescent="0.25">
      <c r="A282" s="1"/>
      <c r="B282" s="155" t="s">
        <v>154</v>
      </c>
      <c r="C282" s="10">
        <v>926</v>
      </c>
      <c r="D282" s="68" t="s">
        <v>76</v>
      </c>
      <c r="E282" s="10" t="s">
        <v>69</v>
      </c>
      <c r="F282" s="10"/>
      <c r="G282" s="98">
        <f>G283</f>
        <v>2741.7</v>
      </c>
      <c r="H282" s="98">
        <f t="shared" ref="H282:N282" si="127">H283</f>
        <v>0</v>
      </c>
      <c r="I282" s="98">
        <f t="shared" si="127"/>
        <v>2741.7</v>
      </c>
      <c r="J282" s="98">
        <f t="shared" si="127"/>
        <v>0</v>
      </c>
      <c r="K282" s="98">
        <f t="shared" si="127"/>
        <v>2741.7</v>
      </c>
      <c r="L282" s="230">
        <f t="shared" si="127"/>
        <v>0</v>
      </c>
      <c r="M282" s="104">
        <f t="shared" si="127"/>
        <v>2741.7</v>
      </c>
      <c r="N282" s="230">
        <f t="shared" si="127"/>
        <v>0</v>
      </c>
      <c r="O282" s="270">
        <f>O283+O287+O288+O289</f>
        <v>3236.5</v>
      </c>
      <c r="R282" s="285">
        <f>O282+O290+O301+O308</f>
        <v>13598.699999999999</v>
      </c>
    </row>
    <row r="283" spans="1:18" ht="25.5" customHeight="1" x14ac:dyDescent="0.25">
      <c r="A283" s="1"/>
      <c r="B283" s="152" t="s">
        <v>90</v>
      </c>
      <c r="C283" s="6">
        <v>926</v>
      </c>
      <c r="D283" s="65" t="s">
        <v>76</v>
      </c>
      <c r="E283" s="6" t="s">
        <v>69</v>
      </c>
      <c r="F283" s="6" t="s">
        <v>99</v>
      </c>
      <c r="G283" s="100">
        <f>G284+G285+G286</f>
        <v>2741.7</v>
      </c>
      <c r="H283" s="103"/>
      <c r="I283" s="123">
        <f>G283+H283</f>
        <v>2741.7</v>
      </c>
      <c r="J283" s="127"/>
      <c r="K283" s="103">
        <f>I283+J283</f>
        <v>2741.7</v>
      </c>
      <c r="L283" s="212"/>
      <c r="M283" s="103">
        <f>K283+L283</f>
        <v>2741.7</v>
      </c>
      <c r="N283" s="212"/>
      <c r="O283" s="103">
        <f>O284+O285+O286</f>
        <v>2406.8000000000002</v>
      </c>
    </row>
    <row r="284" spans="1:18" ht="25.5" customHeight="1" x14ac:dyDescent="0.25">
      <c r="A284" s="1"/>
      <c r="B284" s="153" t="s">
        <v>46</v>
      </c>
      <c r="C284" s="4">
        <v>926</v>
      </c>
      <c r="D284" s="66" t="s">
        <v>76</v>
      </c>
      <c r="E284" s="4" t="s">
        <v>69</v>
      </c>
      <c r="F284" s="4" t="s">
        <v>44</v>
      </c>
      <c r="G284" s="99">
        <v>2090.4</v>
      </c>
      <c r="I284" s="123">
        <f t="shared" ref="I284:I286" si="128">G284+H284</f>
        <v>2090.4</v>
      </c>
      <c r="J284" s="127"/>
      <c r="K284" s="103">
        <f t="shared" ref="K284:K286" si="129">I284+J284</f>
        <v>2090.4</v>
      </c>
      <c r="L284" s="212"/>
      <c r="M284" s="103">
        <f t="shared" ref="M284:M286" si="130">K284+L284</f>
        <v>2090.4</v>
      </c>
      <c r="N284" s="212"/>
      <c r="O284" s="103">
        <v>1889.8</v>
      </c>
    </row>
    <row r="285" spans="1:18" ht="36.75" customHeight="1" x14ac:dyDescent="0.25">
      <c r="A285" s="1"/>
      <c r="B285" s="153" t="s">
        <v>74</v>
      </c>
      <c r="C285" s="4">
        <v>926</v>
      </c>
      <c r="D285" s="66" t="s">
        <v>76</v>
      </c>
      <c r="E285" s="4" t="s">
        <v>69</v>
      </c>
      <c r="F285" s="4" t="s">
        <v>103</v>
      </c>
      <c r="G285" s="99">
        <v>20</v>
      </c>
      <c r="I285" s="123">
        <f t="shared" si="128"/>
        <v>20</v>
      </c>
      <c r="J285" s="127"/>
      <c r="K285" s="103">
        <f t="shared" si="129"/>
        <v>20</v>
      </c>
      <c r="L285" s="212"/>
      <c r="M285" s="103">
        <f t="shared" si="130"/>
        <v>20</v>
      </c>
      <c r="N285" s="212"/>
      <c r="O285" s="103">
        <v>10</v>
      </c>
    </row>
    <row r="286" spans="1:18" ht="51.75" customHeight="1" x14ac:dyDescent="0.25">
      <c r="A286" s="1"/>
      <c r="B286" s="153" t="s">
        <v>88</v>
      </c>
      <c r="C286" s="4">
        <v>926</v>
      </c>
      <c r="D286" s="66" t="s">
        <v>76</v>
      </c>
      <c r="E286" s="4" t="s">
        <v>69</v>
      </c>
      <c r="F286" s="4" t="s">
        <v>132</v>
      </c>
      <c r="G286" s="99">
        <v>631.29999999999995</v>
      </c>
      <c r="I286" s="123">
        <f t="shared" si="128"/>
        <v>631.29999999999995</v>
      </c>
      <c r="J286" s="127"/>
      <c r="K286" s="103">
        <f t="shared" si="129"/>
        <v>631.29999999999995</v>
      </c>
      <c r="L286" s="212"/>
      <c r="M286" s="103">
        <f t="shared" si="130"/>
        <v>631.29999999999995</v>
      </c>
      <c r="N286" s="212"/>
      <c r="O286" s="103">
        <v>507</v>
      </c>
    </row>
    <row r="287" spans="1:18" ht="51.75" customHeight="1" x14ac:dyDescent="0.25">
      <c r="A287" s="1"/>
      <c r="B287" s="153" t="s">
        <v>46</v>
      </c>
      <c r="C287" s="4">
        <v>926</v>
      </c>
      <c r="D287" s="66" t="s">
        <v>76</v>
      </c>
      <c r="E287" s="7" t="s">
        <v>289</v>
      </c>
      <c r="F287" s="4" t="s">
        <v>44</v>
      </c>
      <c r="G287" s="82"/>
      <c r="H287" s="60"/>
      <c r="I287" s="60"/>
      <c r="J287" s="133"/>
      <c r="K287" s="60"/>
      <c r="L287" s="212"/>
      <c r="M287" s="56"/>
      <c r="N287" s="212"/>
      <c r="O287" s="56">
        <v>448.6</v>
      </c>
    </row>
    <row r="288" spans="1:18" ht="51.75" customHeight="1" x14ac:dyDescent="0.25">
      <c r="A288" s="1"/>
      <c r="B288" s="153" t="s">
        <v>88</v>
      </c>
      <c r="C288" s="4">
        <v>926</v>
      </c>
      <c r="D288" s="66" t="s">
        <v>76</v>
      </c>
      <c r="E288" s="7" t="s">
        <v>289</v>
      </c>
      <c r="F288" s="4" t="s">
        <v>132</v>
      </c>
      <c r="G288" s="82"/>
      <c r="H288" s="60"/>
      <c r="I288" s="60"/>
      <c r="J288" s="133"/>
      <c r="K288" s="60"/>
      <c r="L288" s="212"/>
      <c r="M288" s="56"/>
      <c r="N288" s="212"/>
      <c r="O288" s="56">
        <v>273.60000000000002</v>
      </c>
    </row>
    <row r="289" spans="1:15" ht="51.75" customHeight="1" x14ac:dyDescent="0.25">
      <c r="A289" s="1"/>
      <c r="B289" s="153" t="s">
        <v>46</v>
      </c>
      <c r="C289" s="4">
        <v>926</v>
      </c>
      <c r="D289" s="66" t="s">
        <v>76</v>
      </c>
      <c r="E289" s="7" t="s">
        <v>320</v>
      </c>
      <c r="F289" s="4">
        <v>121</v>
      </c>
      <c r="G289" s="82"/>
      <c r="H289" s="60"/>
      <c r="I289" s="60"/>
      <c r="J289" s="133"/>
      <c r="K289" s="60"/>
      <c r="L289" s="212"/>
      <c r="M289" s="56"/>
      <c r="N289" s="212"/>
      <c r="O289" s="268">
        <v>107.5</v>
      </c>
    </row>
    <row r="290" spans="1:15" ht="33" customHeight="1" x14ac:dyDescent="0.25">
      <c r="A290" s="1"/>
      <c r="B290" s="155" t="s">
        <v>213</v>
      </c>
      <c r="C290" s="10">
        <v>926</v>
      </c>
      <c r="D290" s="68" t="s">
        <v>76</v>
      </c>
      <c r="E290" s="10" t="s">
        <v>36</v>
      </c>
      <c r="F290" s="10"/>
      <c r="G290" s="98" t="e">
        <f>#REF!+#REF!+#REF!+#REF!</f>
        <v>#REF!</v>
      </c>
      <c r="H290" s="98" t="e">
        <f>#REF!+#REF!+#REF!+#REF!</f>
        <v>#REF!</v>
      </c>
      <c r="I290" s="98" t="e">
        <f>#REF!+#REF!+#REF!+#REF!</f>
        <v>#REF!</v>
      </c>
      <c r="J290" s="98" t="e">
        <f>#REF!+#REF!+#REF!+#REF!</f>
        <v>#REF!</v>
      </c>
      <c r="K290" s="98" t="e">
        <f>#REF!+#REF!+#REF!+#REF!</f>
        <v>#REF!</v>
      </c>
      <c r="L290" s="230" t="e">
        <f>#REF!+#REF!+#REF!+#REF!</f>
        <v>#REF!</v>
      </c>
      <c r="M290" s="104" t="e">
        <f>#REF!+#REF!+#REF!+#REF!</f>
        <v>#REF!</v>
      </c>
      <c r="N290" s="230" t="e">
        <f>#REF!+#REF!+#REF!+#REF!</f>
        <v>#REF!</v>
      </c>
      <c r="O290" s="104">
        <f>O292+O293+O294+O295+O296+O297+O298+O299+O300</f>
        <v>6417</v>
      </c>
    </row>
    <row r="291" spans="1:15" ht="24.75" customHeight="1" x14ac:dyDescent="0.25">
      <c r="A291" s="1"/>
      <c r="B291" s="152" t="s">
        <v>83</v>
      </c>
      <c r="C291" s="6">
        <v>926</v>
      </c>
      <c r="D291" s="65" t="s">
        <v>76</v>
      </c>
      <c r="E291" s="6" t="s">
        <v>36</v>
      </c>
      <c r="F291" s="6" t="s">
        <v>35</v>
      </c>
      <c r="G291" s="100">
        <f>G292+G293+G294</f>
        <v>2566.6</v>
      </c>
      <c r="I291" s="60">
        <f t="shared" ref="I291:I297" si="131">G291+H291</f>
        <v>2566.6</v>
      </c>
      <c r="J291" s="127"/>
      <c r="K291" s="56">
        <f t="shared" ref="K291:K297" si="132">I291+J291</f>
        <v>2566.6</v>
      </c>
      <c r="L291" s="212"/>
      <c r="M291" s="56">
        <f t="shared" ref="M291:M297" si="133">K291+L291</f>
        <v>2566.6</v>
      </c>
      <c r="N291" s="212"/>
      <c r="O291" s="56">
        <f>O292+O293+O294</f>
        <v>3906.5</v>
      </c>
    </row>
    <row r="292" spans="1:15" ht="13.5" customHeight="1" x14ac:dyDescent="0.25">
      <c r="A292" s="1"/>
      <c r="B292" s="153" t="s">
        <v>24</v>
      </c>
      <c r="C292" s="4">
        <v>926</v>
      </c>
      <c r="D292" s="66" t="s">
        <v>76</v>
      </c>
      <c r="E292" s="4" t="s">
        <v>36</v>
      </c>
      <c r="F292" s="4" t="s">
        <v>94</v>
      </c>
      <c r="G292" s="99">
        <v>1971.3</v>
      </c>
      <c r="I292" s="60">
        <f t="shared" si="131"/>
        <v>1971.3</v>
      </c>
      <c r="J292" s="127"/>
      <c r="K292" s="56">
        <f t="shared" si="132"/>
        <v>1971.3</v>
      </c>
      <c r="L292" s="212"/>
      <c r="M292" s="56">
        <f t="shared" si="133"/>
        <v>1971.3</v>
      </c>
      <c r="N292" s="212"/>
      <c r="O292" s="56">
        <v>2996.9</v>
      </c>
    </row>
    <row r="293" spans="1:15" ht="24.75" customHeight="1" x14ac:dyDescent="0.25">
      <c r="A293" s="1"/>
      <c r="B293" s="153" t="s">
        <v>58</v>
      </c>
      <c r="C293" s="4">
        <v>926</v>
      </c>
      <c r="D293" s="66" t="s">
        <v>76</v>
      </c>
      <c r="E293" s="4" t="s">
        <v>36</v>
      </c>
      <c r="F293" s="4" t="s">
        <v>139</v>
      </c>
      <c r="G293" s="99"/>
      <c r="I293" s="60">
        <f t="shared" si="131"/>
        <v>0</v>
      </c>
      <c r="J293" s="127"/>
      <c r="K293" s="56">
        <f t="shared" si="132"/>
        <v>0</v>
      </c>
      <c r="L293" s="212"/>
      <c r="M293" s="56">
        <f t="shared" si="133"/>
        <v>0</v>
      </c>
      <c r="N293" s="212"/>
      <c r="O293" s="56">
        <v>186.6</v>
      </c>
    </row>
    <row r="294" spans="1:15" ht="47.25" customHeight="1" x14ac:dyDescent="0.25">
      <c r="A294" s="1"/>
      <c r="B294" s="153" t="s">
        <v>80</v>
      </c>
      <c r="C294" s="4">
        <v>926</v>
      </c>
      <c r="D294" s="66" t="s">
        <v>76</v>
      </c>
      <c r="E294" s="4" t="s">
        <v>36</v>
      </c>
      <c r="F294" s="4" t="s">
        <v>34</v>
      </c>
      <c r="G294" s="99">
        <v>595.29999999999995</v>
      </c>
      <c r="I294" s="60">
        <f t="shared" si="131"/>
        <v>595.29999999999995</v>
      </c>
      <c r="J294" s="127"/>
      <c r="K294" s="56">
        <f t="shared" si="132"/>
        <v>595.29999999999995</v>
      </c>
      <c r="L294" s="212"/>
      <c r="M294" s="56">
        <f t="shared" si="133"/>
        <v>595.29999999999995</v>
      </c>
      <c r="N294" s="212"/>
      <c r="O294" s="56">
        <v>723</v>
      </c>
    </row>
    <row r="295" spans="1:15" ht="39.75" customHeight="1" x14ac:dyDescent="0.25">
      <c r="A295" s="1"/>
      <c r="B295" s="153" t="s">
        <v>81</v>
      </c>
      <c r="C295" s="4">
        <v>926</v>
      </c>
      <c r="D295" s="66" t="s">
        <v>76</v>
      </c>
      <c r="E295" s="4" t="s">
        <v>36</v>
      </c>
      <c r="F295" s="4" t="s">
        <v>133</v>
      </c>
      <c r="G295" s="99">
        <v>350</v>
      </c>
      <c r="I295" s="60">
        <f t="shared" si="131"/>
        <v>350</v>
      </c>
      <c r="J295" s="127"/>
      <c r="K295" s="56">
        <f t="shared" si="132"/>
        <v>350</v>
      </c>
      <c r="L295" s="212"/>
      <c r="M295" s="56">
        <f t="shared" si="133"/>
        <v>350</v>
      </c>
      <c r="N295" s="212"/>
      <c r="O295" s="56">
        <v>307.89999999999998</v>
      </c>
    </row>
    <row r="296" spans="1:15" ht="39.75" customHeight="1" x14ac:dyDescent="0.25">
      <c r="A296" s="1"/>
      <c r="B296" s="153" t="s">
        <v>121</v>
      </c>
      <c r="C296" s="4">
        <v>926</v>
      </c>
      <c r="D296" s="66" t="s">
        <v>76</v>
      </c>
      <c r="E296" s="4" t="s">
        <v>36</v>
      </c>
      <c r="F296" s="4">
        <v>321</v>
      </c>
      <c r="G296" s="99"/>
      <c r="I296" s="60"/>
      <c r="J296" s="127"/>
      <c r="K296" s="56"/>
      <c r="L296" s="212"/>
      <c r="M296" s="56"/>
      <c r="N296" s="212"/>
      <c r="O296" s="56">
        <v>2.7</v>
      </c>
    </row>
    <row r="297" spans="1:15" ht="13.5" customHeight="1" x14ac:dyDescent="0.25">
      <c r="A297" s="1"/>
      <c r="B297" s="153" t="s">
        <v>25</v>
      </c>
      <c r="C297" s="4">
        <v>926</v>
      </c>
      <c r="D297" s="66" t="s">
        <v>76</v>
      </c>
      <c r="E297" s="4" t="s">
        <v>36</v>
      </c>
      <c r="F297" s="4" t="s">
        <v>33</v>
      </c>
      <c r="G297" s="99"/>
      <c r="I297" s="60">
        <f t="shared" si="131"/>
        <v>0</v>
      </c>
      <c r="J297" s="127"/>
      <c r="K297" s="56">
        <f t="shared" si="132"/>
        <v>0</v>
      </c>
      <c r="L297" s="212"/>
      <c r="M297" s="56">
        <f t="shared" si="133"/>
        <v>0</v>
      </c>
      <c r="N297" s="212"/>
      <c r="O297" s="56">
        <v>21</v>
      </c>
    </row>
    <row r="298" spans="1:15" ht="13.5" customHeight="1" x14ac:dyDescent="0.25">
      <c r="A298" s="1"/>
      <c r="B298" s="153" t="s">
        <v>46</v>
      </c>
      <c r="C298" s="4">
        <v>926</v>
      </c>
      <c r="D298" s="66" t="s">
        <v>76</v>
      </c>
      <c r="E298" s="7" t="s">
        <v>289</v>
      </c>
      <c r="F298" s="4">
        <v>111</v>
      </c>
      <c r="G298" s="82"/>
      <c r="H298" s="60"/>
      <c r="I298" s="60"/>
      <c r="J298" s="133"/>
      <c r="K298" s="60"/>
      <c r="L298" s="212"/>
      <c r="M298" s="56"/>
      <c r="N298" s="212"/>
      <c r="O298" s="56">
        <v>1166.4000000000001</v>
      </c>
    </row>
    <row r="299" spans="1:15" ht="13.5" customHeight="1" x14ac:dyDescent="0.25">
      <c r="A299" s="1"/>
      <c r="B299" s="153" t="s">
        <v>88</v>
      </c>
      <c r="C299" s="4">
        <v>926</v>
      </c>
      <c r="D299" s="66" t="s">
        <v>76</v>
      </c>
      <c r="E299" s="7" t="s">
        <v>289</v>
      </c>
      <c r="F299" s="4">
        <v>119</v>
      </c>
      <c r="G299" s="82"/>
      <c r="H299" s="60"/>
      <c r="I299" s="60"/>
      <c r="J299" s="133"/>
      <c r="K299" s="60"/>
      <c r="L299" s="212"/>
      <c r="M299" s="56"/>
      <c r="N299" s="212"/>
      <c r="O299" s="56">
        <v>678.1</v>
      </c>
    </row>
    <row r="300" spans="1:15" ht="13.5" customHeight="1" x14ac:dyDescent="0.25">
      <c r="A300" s="1"/>
      <c r="B300" s="153" t="s">
        <v>46</v>
      </c>
      <c r="C300" s="4">
        <v>926</v>
      </c>
      <c r="D300" s="66" t="s">
        <v>76</v>
      </c>
      <c r="E300" s="7" t="s">
        <v>320</v>
      </c>
      <c r="F300" s="4">
        <v>111</v>
      </c>
      <c r="G300" s="82"/>
      <c r="H300" s="60"/>
      <c r="I300" s="60"/>
      <c r="J300" s="133"/>
      <c r="K300" s="60"/>
      <c r="L300" s="212"/>
      <c r="M300" s="56"/>
      <c r="N300" s="212"/>
      <c r="O300" s="268">
        <v>334.4</v>
      </c>
    </row>
    <row r="301" spans="1:15" ht="36" customHeight="1" x14ac:dyDescent="0.25">
      <c r="A301" s="1"/>
      <c r="B301" s="155" t="s">
        <v>211</v>
      </c>
      <c r="C301" s="10">
        <v>926</v>
      </c>
      <c r="D301" s="68" t="s">
        <v>76</v>
      </c>
      <c r="E301" s="10" t="s">
        <v>87</v>
      </c>
      <c r="F301" s="10"/>
      <c r="G301" s="98">
        <f>G302+G306</f>
        <v>3722.3999999999996</v>
      </c>
      <c r="H301" s="104">
        <f t="shared" ref="H301:K301" si="134">H302+H306</f>
        <v>0</v>
      </c>
      <c r="I301" s="98">
        <f t="shared" si="134"/>
        <v>3722.3999999999996</v>
      </c>
      <c r="J301" s="98">
        <f t="shared" si="134"/>
        <v>0</v>
      </c>
      <c r="K301" s="98">
        <f t="shared" si="134"/>
        <v>3722.3999999999996</v>
      </c>
      <c r="L301" s="230">
        <f t="shared" ref="L301:M301" si="135">L302+L306</f>
        <v>0</v>
      </c>
      <c r="M301" s="104">
        <f t="shared" si="135"/>
        <v>3722.3999999999996</v>
      </c>
      <c r="N301" s="230">
        <f t="shared" ref="N301" si="136">N302+N306</f>
        <v>0</v>
      </c>
      <c r="O301" s="104">
        <f>O302+O306+O307</f>
        <v>3722.3999999999996</v>
      </c>
    </row>
    <row r="302" spans="1:15" ht="25.5" customHeight="1" x14ac:dyDescent="0.25">
      <c r="A302" s="1"/>
      <c r="B302" s="152" t="s">
        <v>90</v>
      </c>
      <c r="C302" s="6">
        <v>926</v>
      </c>
      <c r="D302" s="65" t="s">
        <v>76</v>
      </c>
      <c r="E302" s="6" t="s">
        <v>87</v>
      </c>
      <c r="F302" s="6" t="s">
        <v>99</v>
      </c>
      <c r="G302" s="100">
        <f>G303+G304+G305</f>
        <v>3337.7999999999997</v>
      </c>
      <c r="I302" s="60">
        <f t="shared" ref="I302:I305" si="137">G302+H302</f>
        <v>3337.7999999999997</v>
      </c>
      <c r="J302" s="127"/>
      <c r="K302" s="56">
        <f>I302+J302</f>
        <v>3337.7999999999997</v>
      </c>
      <c r="L302" s="212"/>
      <c r="M302" s="56">
        <f>K302+L302</f>
        <v>3337.7999999999997</v>
      </c>
      <c r="N302" s="212"/>
      <c r="O302" s="56">
        <f>O303+O304+O305</f>
        <v>2065.1999999999998</v>
      </c>
    </row>
    <row r="303" spans="1:15" ht="24" customHeight="1" x14ac:dyDescent="0.25">
      <c r="A303" s="1"/>
      <c r="B303" s="153" t="s">
        <v>46</v>
      </c>
      <c r="C303" s="4">
        <v>926</v>
      </c>
      <c r="D303" s="66" t="s">
        <v>76</v>
      </c>
      <c r="E303" s="4" t="s">
        <v>87</v>
      </c>
      <c r="F303" s="4" t="s">
        <v>44</v>
      </c>
      <c r="G303" s="99">
        <v>2486.6999999999998</v>
      </c>
      <c r="I303" s="60">
        <f t="shared" si="137"/>
        <v>2486.6999999999998</v>
      </c>
      <c r="J303" s="127"/>
      <c r="K303" s="56">
        <f t="shared" ref="K303:K306" si="138">I303+J303</f>
        <v>2486.6999999999998</v>
      </c>
      <c r="L303" s="212"/>
      <c r="M303" s="56">
        <f t="shared" ref="M303:M306" si="139">K303+L303</f>
        <v>2486.6999999999998</v>
      </c>
      <c r="N303" s="212"/>
      <c r="O303" s="56">
        <v>1437.2</v>
      </c>
    </row>
    <row r="304" spans="1:15" ht="33.75" customHeight="1" x14ac:dyDescent="0.25">
      <c r="A304" s="1"/>
      <c r="B304" s="153" t="s">
        <v>74</v>
      </c>
      <c r="C304" s="4">
        <v>926</v>
      </c>
      <c r="D304" s="66" t="s">
        <v>76</v>
      </c>
      <c r="E304" s="4" t="s">
        <v>87</v>
      </c>
      <c r="F304" s="4" t="s">
        <v>103</v>
      </c>
      <c r="G304" s="99">
        <v>100</v>
      </c>
      <c r="I304" s="60">
        <f t="shared" si="137"/>
        <v>100</v>
      </c>
      <c r="J304" s="127"/>
      <c r="K304" s="56">
        <f t="shared" si="138"/>
        <v>100</v>
      </c>
      <c r="L304" s="212"/>
      <c r="M304" s="56">
        <f t="shared" si="139"/>
        <v>100</v>
      </c>
      <c r="N304" s="212"/>
      <c r="O304" s="56">
        <v>129</v>
      </c>
    </row>
    <row r="305" spans="1:17" ht="48.75" customHeight="1" x14ac:dyDescent="0.25">
      <c r="A305" s="1"/>
      <c r="B305" s="153" t="s">
        <v>88</v>
      </c>
      <c r="C305" s="4">
        <v>926</v>
      </c>
      <c r="D305" s="66" t="s">
        <v>76</v>
      </c>
      <c r="E305" s="4" t="s">
        <v>87</v>
      </c>
      <c r="F305" s="4" t="s">
        <v>132</v>
      </c>
      <c r="G305" s="99">
        <v>751.1</v>
      </c>
      <c r="I305" s="60">
        <f t="shared" si="137"/>
        <v>751.1</v>
      </c>
      <c r="J305" s="127"/>
      <c r="K305" s="56">
        <f t="shared" si="138"/>
        <v>751.1</v>
      </c>
      <c r="L305" s="212"/>
      <c r="M305" s="56">
        <f t="shared" si="139"/>
        <v>751.1</v>
      </c>
      <c r="N305" s="212"/>
      <c r="O305" s="56">
        <v>499</v>
      </c>
    </row>
    <row r="306" spans="1:17" ht="34.5" customHeight="1" x14ac:dyDescent="0.25">
      <c r="A306" s="1"/>
      <c r="B306" s="153" t="s">
        <v>81</v>
      </c>
      <c r="C306" s="4">
        <v>926</v>
      </c>
      <c r="D306" s="66" t="s">
        <v>76</v>
      </c>
      <c r="E306" s="4" t="s">
        <v>87</v>
      </c>
      <c r="F306" s="4" t="s">
        <v>133</v>
      </c>
      <c r="G306" s="99">
        <v>384.6</v>
      </c>
      <c r="I306" s="60">
        <f>G306+H306</f>
        <v>384.6</v>
      </c>
      <c r="J306" s="127"/>
      <c r="K306" s="56">
        <f t="shared" si="138"/>
        <v>384.6</v>
      </c>
      <c r="L306" s="212"/>
      <c r="M306" s="56">
        <f t="shared" si="139"/>
        <v>384.6</v>
      </c>
      <c r="N306" s="212"/>
      <c r="O306" s="56">
        <v>1641.7</v>
      </c>
    </row>
    <row r="307" spans="1:17" ht="34.5" customHeight="1" x14ac:dyDescent="0.25">
      <c r="A307" s="1"/>
      <c r="B307" s="153" t="s">
        <v>40</v>
      </c>
      <c r="C307" s="6">
        <v>902</v>
      </c>
      <c r="D307" s="66" t="s">
        <v>76</v>
      </c>
      <c r="E307" s="4" t="s">
        <v>87</v>
      </c>
      <c r="F307" s="4" t="s">
        <v>85</v>
      </c>
      <c r="G307" s="99"/>
      <c r="H307" s="60"/>
      <c r="I307" s="60"/>
      <c r="J307" s="133"/>
      <c r="K307" s="60"/>
      <c r="L307" s="212"/>
      <c r="M307" s="56"/>
      <c r="N307" s="212"/>
      <c r="O307" s="56">
        <v>15.5</v>
      </c>
    </row>
    <row r="308" spans="1:17" ht="45.75" customHeight="1" x14ac:dyDescent="0.25">
      <c r="A308" s="1"/>
      <c r="B308" s="155" t="s">
        <v>212</v>
      </c>
      <c r="C308" s="10">
        <v>926</v>
      </c>
      <c r="D308" s="68" t="s">
        <v>76</v>
      </c>
      <c r="E308" s="11" t="s">
        <v>265</v>
      </c>
      <c r="F308" s="10"/>
      <c r="G308" s="98" t="e">
        <f>#REF!</f>
        <v>#REF!</v>
      </c>
      <c r="H308" s="98" t="e">
        <f>#REF!</f>
        <v>#REF!</v>
      </c>
      <c r="I308" s="98" t="e">
        <f>#REF!</f>
        <v>#REF!</v>
      </c>
      <c r="J308" s="98" t="e">
        <f>#REF!</f>
        <v>#REF!</v>
      </c>
      <c r="K308" s="98" t="e">
        <f>#REF!</f>
        <v>#REF!</v>
      </c>
      <c r="L308" s="230" t="e">
        <f>#REF!</f>
        <v>#REF!</v>
      </c>
      <c r="M308" s="104" t="e">
        <f>#REF!</f>
        <v>#REF!</v>
      </c>
      <c r="N308" s="230" t="e">
        <f>#REF!</f>
        <v>#REF!</v>
      </c>
      <c r="O308" s="104">
        <f>O309+O312</f>
        <v>222.8</v>
      </c>
    </row>
    <row r="309" spans="1:17" ht="25.5" customHeight="1" x14ac:dyDescent="0.25">
      <c r="A309" s="1"/>
      <c r="B309" s="152" t="s">
        <v>90</v>
      </c>
      <c r="C309" s="6">
        <v>926</v>
      </c>
      <c r="D309" s="65" t="s">
        <v>76</v>
      </c>
      <c r="E309" s="8" t="s">
        <v>265</v>
      </c>
      <c r="F309" s="6">
        <v>110</v>
      </c>
      <c r="G309" s="100">
        <f>G310+G311</f>
        <v>222.8</v>
      </c>
      <c r="I309" s="60">
        <f t="shared" ref="I309:I311" si="140">G309+H309</f>
        <v>222.8</v>
      </c>
      <c r="J309" s="127"/>
      <c r="K309" s="56">
        <f t="shared" ref="K309:K311" si="141">I309+J309</f>
        <v>222.8</v>
      </c>
      <c r="L309" s="212"/>
      <c r="M309" s="56">
        <f t="shared" ref="M309:M311" si="142">K309+L309</f>
        <v>222.8</v>
      </c>
      <c r="N309" s="212"/>
      <c r="O309" s="56">
        <f>O310+O311</f>
        <v>118.9</v>
      </c>
    </row>
    <row r="310" spans="1:17" ht="25.5" customHeight="1" x14ac:dyDescent="0.25">
      <c r="A310" s="1"/>
      <c r="B310" s="153" t="s">
        <v>46</v>
      </c>
      <c r="C310" s="4">
        <v>926</v>
      </c>
      <c r="D310" s="66" t="s">
        <v>76</v>
      </c>
      <c r="E310" s="7" t="s">
        <v>265</v>
      </c>
      <c r="F310" s="4">
        <v>111</v>
      </c>
      <c r="G310" s="99">
        <v>171.1</v>
      </c>
      <c r="I310" s="60">
        <f t="shared" si="140"/>
        <v>171.1</v>
      </c>
      <c r="J310" s="127"/>
      <c r="K310" s="56">
        <f t="shared" si="141"/>
        <v>171.1</v>
      </c>
      <c r="L310" s="212"/>
      <c r="M310" s="56">
        <f t="shared" si="142"/>
        <v>171.1</v>
      </c>
      <c r="N310" s="212"/>
      <c r="O310" s="56">
        <v>83.9</v>
      </c>
    </row>
    <row r="311" spans="1:17" ht="50.25" customHeight="1" x14ac:dyDescent="0.25">
      <c r="A311" s="1"/>
      <c r="B311" s="153" t="s">
        <v>88</v>
      </c>
      <c r="C311" s="4">
        <v>926</v>
      </c>
      <c r="D311" s="66" t="s">
        <v>76</v>
      </c>
      <c r="E311" s="7" t="s">
        <v>265</v>
      </c>
      <c r="F311" s="4">
        <v>119</v>
      </c>
      <c r="G311" s="99">
        <v>51.7</v>
      </c>
      <c r="I311" s="60">
        <f t="shared" si="140"/>
        <v>51.7</v>
      </c>
      <c r="J311" s="127"/>
      <c r="K311" s="56">
        <f t="shared" si="141"/>
        <v>51.7</v>
      </c>
      <c r="L311" s="212"/>
      <c r="M311" s="56">
        <f t="shared" si="142"/>
        <v>51.7</v>
      </c>
      <c r="N311" s="212"/>
      <c r="O311" s="56">
        <v>35</v>
      </c>
    </row>
    <row r="312" spans="1:17" ht="50.25" customHeight="1" x14ac:dyDescent="0.25">
      <c r="A312" s="1"/>
      <c r="B312" s="153" t="s">
        <v>118</v>
      </c>
      <c r="C312" s="4">
        <v>926</v>
      </c>
      <c r="D312" s="66" t="s">
        <v>76</v>
      </c>
      <c r="E312" s="7" t="s">
        <v>265</v>
      </c>
      <c r="F312" s="4">
        <v>611</v>
      </c>
      <c r="G312" s="99"/>
      <c r="H312" s="60"/>
      <c r="I312" s="60"/>
      <c r="J312" s="133"/>
      <c r="K312" s="60"/>
      <c r="L312" s="212"/>
      <c r="M312" s="56"/>
      <c r="N312" s="212"/>
      <c r="O312" s="60">
        <v>103.9</v>
      </c>
    </row>
    <row r="313" spans="1:17" ht="18" customHeight="1" x14ac:dyDescent="0.25">
      <c r="A313" s="1"/>
      <c r="B313" s="156" t="s">
        <v>195</v>
      </c>
      <c r="C313" s="20">
        <v>904</v>
      </c>
      <c r="D313" s="64"/>
      <c r="E313" s="20"/>
      <c r="F313" s="20"/>
      <c r="G313" s="80" t="e">
        <f>G314+G325+G328+G357+G375+G337</f>
        <v>#REF!</v>
      </c>
      <c r="H313" s="105" t="e">
        <f>H314+H325+H328+H357+H375+H337+H343+H340+H346</f>
        <v>#REF!</v>
      </c>
      <c r="I313" s="105" t="e">
        <f>I314+I325+I328+I357+I375+I337+I343+I340+I346</f>
        <v>#REF!</v>
      </c>
      <c r="J313" s="105" t="e">
        <f>J314+J325+J328+J357+J375+J337+J343+J340+J346+J331+J349</f>
        <v>#REF!</v>
      </c>
      <c r="K313" s="105" t="e">
        <f>K314+K325+K328+K357+K375+K337+K343+K340+K346+K331+K349</f>
        <v>#REF!</v>
      </c>
      <c r="L313" s="229" t="e">
        <f>L314+L325+L328+L357+L375+L337+L343+L340+L346+L331+L349+L317+L355</f>
        <v>#REF!</v>
      </c>
      <c r="M313" s="209" t="e">
        <f>M314+M325+M328+M357+M375+M337+M343+M340+M346+M331+M349+M317+M355</f>
        <v>#REF!</v>
      </c>
      <c r="N313" s="229" t="e">
        <f>N314+N325+N328+N357+N375+N337+N343+N340+N346+N331+N349+N317+N355+N352</f>
        <v>#REF!</v>
      </c>
      <c r="O313" s="229">
        <f>O314+O317+O319+O321+O323+O325+O328+O331+O333+O335+O337+O340+O343+O346+O349+O352+O355+O357+O375+O365</f>
        <v>61215.5</v>
      </c>
    </row>
    <row r="314" spans="1:17" ht="38.25" customHeight="1" x14ac:dyDescent="0.25">
      <c r="A314" s="1"/>
      <c r="B314" s="155" t="s">
        <v>196</v>
      </c>
      <c r="C314" s="10">
        <v>904</v>
      </c>
      <c r="D314" s="68" t="s">
        <v>209</v>
      </c>
      <c r="E314" s="10" t="s">
        <v>57</v>
      </c>
      <c r="F314" s="10" t="s">
        <v>59</v>
      </c>
      <c r="G314" s="93">
        <f>G315</f>
        <v>6701.8</v>
      </c>
      <c r="H314" s="93">
        <f t="shared" ref="H314:O314" si="143">H315</f>
        <v>100</v>
      </c>
      <c r="I314" s="93">
        <f t="shared" si="143"/>
        <v>6801.8</v>
      </c>
      <c r="J314" s="93">
        <f t="shared" si="143"/>
        <v>0</v>
      </c>
      <c r="K314" s="93">
        <f t="shared" si="143"/>
        <v>6801.8</v>
      </c>
      <c r="L314" s="214">
        <f t="shared" si="143"/>
        <v>50</v>
      </c>
      <c r="M314" s="32">
        <f t="shared" si="143"/>
        <v>6851.8</v>
      </c>
      <c r="N314" s="214">
        <f t="shared" si="143"/>
        <v>325.89999999999998</v>
      </c>
      <c r="O314" s="32">
        <f t="shared" si="143"/>
        <v>6329.9</v>
      </c>
    </row>
    <row r="315" spans="1:17" ht="16.5" customHeight="1" x14ac:dyDescent="0.25">
      <c r="A315" s="1"/>
      <c r="B315" s="152" t="s">
        <v>30</v>
      </c>
      <c r="C315" s="6">
        <v>904</v>
      </c>
      <c r="D315" s="65" t="s">
        <v>209</v>
      </c>
      <c r="E315" s="6" t="s">
        <v>57</v>
      </c>
      <c r="F315" s="6" t="s">
        <v>18</v>
      </c>
      <c r="G315" s="81">
        <f>G316</f>
        <v>6701.8</v>
      </c>
      <c r="H315" s="56">
        <f>H316</f>
        <v>100</v>
      </c>
      <c r="I315" s="60">
        <f>G315+H315</f>
        <v>6801.8</v>
      </c>
      <c r="J315" s="127"/>
      <c r="K315" s="56">
        <f>I315+J315</f>
        <v>6801.8</v>
      </c>
      <c r="L315" s="212">
        <v>50</v>
      </c>
      <c r="M315" s="56">
        <f>K315+L315</f>
        <v>6851.8</v>
      </c>
      <c r="N315" s="212">
        <v>325.89999999999998</v>
      </c>
      <c r="O315" s="56">
        <v>6329.9</v>
      </c>
    </row>
    <row r="316" spans="1:17" ht="63.75" customHeight="1" x14ac:dyDescent="0.25">
      <c r="A316" s="1"/>
      <c r="B316" s="153" t="s">
        <v>118</v>
      </c>
      <c r="C316" s="4">
        <v>904</v>
      </c>
      <c r="D316" s="66" t="s">
        <v>209</v>
      </c>
      <c r="E316" s="4" t="s">
        <v>57</v>
      </c>
      <c r="F316" s="4" t="s">
        <v>78</v>
      </c>
      <c r="G316" s="82">
        <v>6701.8</v>
      </c>
      <c r="H316" s="56">
        <v>100</v>
      </c>
      <c r="I316" s="60">
        <f>G316+H316</f>
        <v>6801.8</v>
      </c>
      <c r="J316" s="127"/>
      <c r="K316" s="56">
        <f>I316+J316</f>
        <v>6801.8</v>
      </c>
      <c r="L316" s="212">
        <v>50</v>
      </c>
      <c r="M316" s="56">
        <f>K316+L316</f>
        <v>6851.8</v>
      </c>
      <c r="N316" s="212">
        <v>325.89999999999998</v>
      </c>
      <c r="O316" s="56">
        <v>6329.9</v>
      </c>
    </row>
    <row r="317" spans="1:17" ht="63.75" customHeight="1" x14ac:dyDescent="0.25">
      <c r="A317" s="1"/>
      <c r="B317" s="186" t="s">
        <v>307</v>
      </c>
      <c r="C317" s="30" t="s">
        <v>291</v>
      </c>
      <c r="D317" s="69" t="s">
        <v>209</v>
      </c>
      <c r="E317" s="30" t="s">
        <v>308</v>
      </c>
      <c r="F317" s="30" t="s">
        <v>59</v>
      </c>
      <c r="G317" s="184">
        <f>G318</f>
        <v>0</v>
      </c>
      <c r="H317" s="184">
        <f t="shared" ref="H317:O317" si="144">H318</f>
        <v>0</v>
      </c>
      <c r="I317" s="184">
        <f t="shared" si="144"/>
        <v>0</v>
      </c>
      <c r="J317" s="184">
        <f t="shared" si="144"/>
        <v>0</v>
      </c>
      <c r="K317" s="184">
        <f t="shared" si="144"/>
        <v>0</v>
      </c>
      <c r="L317" s="224">
        <f t="shared" si="144"/>
        <v>659.2</v>
      </c>
      <c r="M317" s="185">
        <f t="shared" si="144"/>
        <v>659.2</v>
      </c>
      <c r="N317" s="224">
        <f t="shared" si="144"/>
        <v>0</v>
      </c>
      <c r="O317" s="185">
        <f t="shared" si="144"/>
        <v>659.2</v>
      </c>
    </row>
    <row r="318" spans="1:17" ht="63.75" customHeight="1" x14ac:dyDescent="0.25">
      <c r="A318" s="1"/>
      <c r="B318" s="162" t="s">
        <v>118</v>
      </c>
      <c r="C318" s="7" t="s">
        <v>291</v>
      </c>
      <c r="D318" s="66" t="s">
        <v>209</v>
      </c>
      <c r="E318" s="7" t="s">
        <v>308</v>
      </c>
      <c r="F318" s="7" t="s">
        <v>28</v>
      </c>
      <c r="G318" s="99"/>
      <c r="H318" s="128"/>
      <c r="I318" s="60"/>
      <c r="J318" s="127"/>
      <c r="K318" s="131"/>
      <c r="L318" s="212">
        <v>659.2</v>
      </c>
      <c r="M318" s="131">
        <f>K318+L318</f>
        <v>659.2</v>
      </c>
      <c r="N318" s="212"/>
      <c r="O318" s="131">
        <f>M318+N318</f>
        <v>659.2</v>
      </c>
      <c r="Q318">
        <f>O314+O317+O319+O321+O323</f>
        <v>8987.2999999999993</v>
      </c>
    </row>
    <row r="319" spans="1:17" ht="45" customHeight="1" x14ac:dyDescent="0.25">
      <c r="A319" s="1"/>
      <c r="B319" s="155" t="s">
        <v>307</v>
      </c>
      <c r="C319" s="11" t="s">
        <v>291</v>
      </c>
      <c r="D319" s="68" t="s">
        <v>209</v>
      </c>
      <c r="E319" s="11" t="s">
        <v>333</v>
      </c>
      <c r="F319" s="11" t="s">
        <v>59</v>
      </c>
      <c r="G319" s="11" t="s">
        <v>334</v>
      </c>
      <c r="H319" s="11" t="s">
        <v>335</v>
      </c>
      <c r="I319" s="11" t="s">
        <v>336</v>
      </c>
      <c r="J319" s="11" t="s">
        <v>337</v>
      </c>
      <c r="K319" s="11" t="s">
        <v>338</v>
      </c>
      <c r="L319" s="11" t="s">
        <v>339</v>
      </c>
      <c r="M319" s="11" t="s">
        <v>340</v>
      </c>
      <c r="N319" s="11" t="s">
        <v>341</v>
      </c>
      <c r="O319" s="137">
        <f>O320</f>
        <v>20</v>
      </c>
    </row>
    <row r="320" spans="1:17" ht="63.75" customHeight="1" x14ac:dyDescent="0.25">
      <c r="A320" s="1"/>
      <c r="B320" s="153" t="s">
        <v>118</v>
      </c>
      <c r="C320" s="7" t="s">
        <v>291</v>
      </c>
      <c r="D320" s="66" t="s">
        <v>209</v>
      </c>
      <c r="E320" s="7" t="s">
        <v>333</v>
      </c>
      <c r="F320" s="7" t="s">
        <v>28</v>
      </c>
      <c r="G320" s="263">
        <v>2853.9</v>
      </c>
      <c r="H320" s="129"/>
      <c r="I320" s="60"/>
      <c r="J320" s="133"/>
      <c r="K320" s="183"/>
      <c r="L320" s="212"/>
      <c r="M320" s="131"/>
      <c r="N320" s="212"/>
      <c r="O320" s="269">
        <v>20</v>
      </c>
    </row>
    <row r="321" spans="1:32" ht="30.75" customHeight="1" x14ac:dyDescent="0.25">
      <c r="A321" s="1"/>
      <c r="B321" s="155" t="s">
        <v>290</v>
      </c>
      <c r="C321" s="11" t="s">
        <v>291</v>
      </c>
      <c r="D321" s="68" t="s">
        <v>209</v>
      </c>
      <c r="E321" s="11" t="s">
        <v>289</v>
      </c>
      <c r="F321" s="11" t="s">
        <v>59</v>
      </c>
      <c r="G321" s="11" t="s">
        <v>334</v>
      </c>
      <c r="H321" s="11" t="s">
        <v>335</v>
      </c>
      <c r="I321" s="11" t="s">
        <v>336</v>
      </c>
      <c r="J321" s="11" t="s">
        <v>337</v>
      </c>
      <c r="K321" s="11" t="s">
        <v>338</v>
      </c>
      <c r="L321" s="11" t="s">
        <v>339</v>
      </c>
      <c r="M321" s="11" t="s">
        <v>340</v>
      </c>
      <c r="N321" s="11" t="s">
        <v>341</v>
      </c>
      <c r="O321" s="137">
        <f>O322</f>
        <v>1703.1</v>
      </c>
      <c r="S321" s="271"/>
      <c r="T321" s="272"/>
      <c r="U321" s="273"/>
      <c r="V321" s="272"/>
      <c r="W321" s="272"/>
      <c r="X321" s="274"/>
      <c r="Y321" s="274"/>
      <c r="Z321" s="274"/>
      <c r="AA321" s="275"/>
      <c r="AB321" s="275"/>
      <c r="AC321" s="276"/>
      <c r="AD321" s="275"/>
      <c r="AE321" s="276"/>
      <c r="AF321" s="275"/>
    </row>
    <row r="322" spans="1:32" ht="63.75" customHeight="1" x14ac:dyDescent="0.25">
      <c r="A322" s="1"/>
      <c r="B322" s="153" t="s">
        <v>118</v>
      </c>
      <c r="C322" s="7" t="s">
        <v>291</v>
      </c>
      <c r="D322" s="66" t="s">
        <v>209</v>
      </c>
      <c r="E322" s="7" t="s">
        <v>289</v>
      </c>
      <c r="F322" s="7" t="s">
        <v>78</v>
      </c>
      <c r="G322" s="99"/>
      <c r="H322" s="129"/>
      <c r="I322" s="60"/>
      <c r="J322" s="133"/>
      <c r="K322" s="183"/>
      <c r="L322" s="212"/>
      <c r="M322" s="131"/>
      <c r="N322" s="212"/>
      <c r="O322" s="269">
        <v>1703.1</v>
      </c>
      <c r="S322" s="265"/>
      <c r="T322" s="15"/>
      <c r="U322" s="266"/>
      <c r="V322" s="15"/>
      <c r="W322" s="15"/>
      <c r="X322" s="277"/>
      <c r="Y322" s="259"/>
      <c r="Z322" s="59"/>
      <c r="AA322" s="130"/>
      <c r="AB322" s="59"/>
      <c r="AC322" s="278"/>
      <c r="AD322" s="59"/>
      <c r="AE322" s="278"/>
      <c r="AF322" s="279"/>
    </row>
    <row r="323" spans="1:32" ht="41.25" customHeight="1" x14ac:dyDescent="0.25">
      <c r="A323" s="1"/>
      <c r="B323" s="155" t="s">
        <v>290</v>
      </c>
      <c r="C323" s="11" t="s">
        <v>291</v>
      </c>
      <c r="D323" s="68" t="s">
        <v>209</v>
      </c>
      <c r="E323" s="11" t="s">
        <v>320</v>
      </c>
      <c r="F323" s="11" t="s">
        <v>59</v>
      </c>
      <c r="G323" s="11" t="s">
        <v>334</v>
      </c>
      <c r="H323" s="11" t="s">
        <v>335</v>
      </c>
      <c r="I323" s="11" t="s">
        <v>336</v>
      </c>
      <c r="J323" s="11" t="s">
        <v>337</v>
      </c>
      <c r="K323" s="11" t="s">
        <v>338</v>
      </c>
      <c r="L323" s="11" t="s">
        <v>339</v>
      </c>
      <c r="M323" s="11" t="s">
        <v>340</v>
      </c>
      <c r="N323" s="11" t="s">
        <v>341</v>
      </c>
      <c r="O323" s="137">
        <f>O324</f>
        <v>275.10000000000002</v>
      </c>
      <c r="S323" s="271"/>
      <c r="T323" s="272"/>
      <c r="U323" s="273"/>
      <c r="V323" s="272"/>
      <c r="W323" s="272"/>
      <c r="X323" s="274"/>
      <c r="Y323" s="274"/>
      <c r="Z323" s="274"/>
      <c r="AA323" s="275"/>
      <c r="AB323" s="275"/>
      <c r="AC323" s="276"/>
      <c r="AD323" s="275"/>
      <c r="AE323" s="276"/>
      <c r="AF323" s="275"/>
    </row>
    <row r="324" spans="1:32" ht="63.75" customHeight="1" x14ac:dyDescent="0.25">
      <c r="A324" s="1"/>
      <c r="B324" s="153" t="s">
        <v>118</v>
      </c>
      <c r="C324" s="7" t="s">
        <v>291</v>
      </c>
      <c r="D324" s="66" t="s">
        <v>209</v>
      </c>
      <c r="E324" s="7" t="s">
        <v>320</v>
      </c>
      <c r="F324" s="7" t="s">
        <v>78</v>
      </c>
      <c r="G324" s="99"/>
      <c r="H324" s="129"/>
      <c r="I324" s="60"/>
      <c r="J324" s="133"/>
      <c r="K324" s="183"/>
      <c r="L324" s="212"/>
      <c r="M324" s="131"/>
      <c r="N324" s="212"/>
      <c r="O324" s="269">
        <v>275.10000000000002</v>
      </c>
      <c r="S324" s="271"/>
      <c r="T324" s="272"/>
      <c r="U324" s="273"/>
      <c r="V324" s="272"/>
      <c r="W324" s="272"/>
      <c r="X324" s="274"/>
      <c r="Y324" s="274"/>
      <c r="Z324" s="274"/>
      <c r="AA324" s="275"/>
      <c r="AB324" s="275"/>
      <c r="AC324" s="276"/>
      <c r="AD324" s="275"/>
      <c r="AE324" s="276"/>
      <c r="AF324" s="275"/>
    </row>
    <row r="325" spans="1:32" ht="15" customHeight="1" x14ac:dyDescent="0.25">
      <c r="A325" s="1"/>
      <c r="B325" s="155" t="s">
        <v>197</v>
      </c>
      <c r="C325" s="10">
        <v>904</v>
      </c>
      <c r="D325" s="68" t="s">
        <v>39</v>
      </c>
      <c r="E325" s="10" t="s">
        <v>114</v>
      </c>
      <c r="F325" s="10">
        <v>600</v>
      </c>
      <c r="G325" s="93">
        <f>G326</f>
        <v>22823.3</v>
      </c>
      <c r="H325" s="93">
        <f t="shared" ref="H325:O325" si="145">H326</f>
        <v>100</v>
      </c>
      <c r="I325" s="93">
        <f t="shared" si="145"/>
        <v>22923.3</v>
      </c>
      <c r="J325" s="93">
        <f t="shared" si="145"/>
        <v>0</v>
      </c>
      <c r="K325" s="93">
        <f t="shared" si="145"/>
        <v>22923.3</v>
      </c>
      <c r="L325" s="214">
        <f t="shared" si="145"/>
        <v>145</v>
      </c>
      <c r="M325" s="32">
        <f t="shared" si="145"/>
        <v>23068.3</v>
      </c>
      <c r="N325" s="214">
        <f t="shared" si="145"/>
        <v>325.89999999999998</v>
      </c>
      <c r="O325" s="32">
        <f t="shared" si="145"/>
        <v>20597.2</v>
      </c>
      <c r="S325" s="265"/>
      <c r="T325" s="15"/>
      <c r="U325" s="266"/>
      <c r="V325" s="15"/>
      <c r="W325" s="15"/>
      <c r="X325" s="277"/>
      <c r="Y325" s="259"/>
      <c r="Z325" s="59"/>
      <c r="AA325" s="130"/>
      <c r="AB325" s="59"/>
      <c r="AC325" s="278"/>
      <c r="AD325" s="59"/>
      <c r="AE325" s="278"/>
      <c r="AF325" s="279"/>
    </row>
    <row r="326" spans="1:32" ht="15.75" customHeight="1" x14ac:dyDescent="0.25">
      <c r="A326" s="1"/>
      <c r="B326" s="152" t="s">
        <v>30</v>
      </c>
      <c r="C326" s="6">
        <v>904</v>
      </c>
      <c r="D326" s="65" t="s">
        <v>39</v>
      </c>
      <c r="E326" s="6" t="s">
        <v>114</v>
      </c>
      <c r="F326" s="6" t="s">
        <v>18</v>
      </c>
      <c r="G326" s="106">
        <f>G327</f>
        <v>22823.3</v>
      </c>
      <c r="H326" s="56">
        <f>H327</f>
        <v>100</v>
      </c>
      <c r="I326" s="124">
        <f>G326+H326</f>
        <v>22923.3</v>
      </c>
      <c r="J326" s="127"/>
      <c r="K326" s="57">
        <f>I326+J326</f>
        <v>22923.3</v>
      </c>
      <c r="L326" s="212">
        <v>145</v>
      </c>
      <c r="M326" s="57">
        <f>K326+L326</f>
        <v>23068.3</v>
      </c>
      <c r="N326" s="212">
        <v>325.89999999999998</v>
      </c>
      <c r="O326" s="57">
        <v>20597.2</v>
      </c>
    </row>
    <row r="327" spans="1:32" ht="62.25" customHeight="1" x14ac:dyDescent="0.25">
      <c r="A327" s="1"/>
      <c r="B327" s="153" t="s">
        <v>118</v>
      </c>
      <c r="C327" s="4">
        <v>904</v>
      </c>
      <c r="D327" s="66" t="s">
        <v>39</v>
      </c>
      <c r="E327" s="4" t="s">
        <v>114</v>
      </c>
      <c r="F327" s="4" t="s">
        <v>78</v>
      </c>
      <c r="G327" s="107">
        <v>22823.3</v>
      </c>
      <c r="H327" s="56">
        <v>100</v>
      </c>
      <c r="I327" s="124">
        <f>G327+H327</f>
        <v>22923.3</v>
      </c>
      <c r="J327" s="127"/>
      <c r="K327" s="57">
        <f>I327+J327</f>
        <v>22923.3</v>
      </c>
      <c r="L327" s="212">
        <v>145</v>
      </c>
      <c r="M327" s="57">
        <f>K327+L327</f>
        <v>23068.3</v>
      </c>
      <c r="N327" s="212">
        <v>325.89999999999998</v>
      </c>
      <c r="O327" s="57">
        <v>20597.2</v>
      </c>
    </row>
    <row r="328" spans="1:32" ht="15" customHeight="1" x14ac:dyDescent="0.25">
      <c r="A328" s="1"/>
      <c r="B328" s="155" t="s">
        <v>198</v>
      </c>
      <c r="C328" s="10">
        <v>904</v>
      </c>
      <c r="D328" s="68" t="s">
        <v>39</v>
      </c>
      <c r="E328" s="10" t="s">
        <v>23</v>
      </c>
      <c r="F328" s="10">
        <v>600</v>
      </c>
      <c r="G328" s="93">
        <f>G329</f>
        <v>9962.2000000000007</v>
      </c>
      <c r="H328" s="93">
        <f t="shared" ref="H328:O328" si="146">H329</f>
        <v>100</v>
      </c>
      <c r="I328" s="93">
        <f t="shared" si="146"/>
        <v>10062.200000000001</v>
      </c>
      <c r="J328" s="93">
        <f t="shared" si="146"/>
        <v>0</v>
      </c>
      <c r="K328" s="93">
        <f t="shared" si="146"/>
        <v>10062.200000000001</v>
      </c>
      <c r="L328" s="214">
        <f t="shared" si="146"/>
        <v>75</v>
      </c>
      <c r="M328" s="32">
        <f t="shared" si="146"/>
        <v>10137.200000000001</v>
      </c>
      <c r="N328" s="214">
        <f t="shared" si="146"/>
        <v>325.89999999999998</v>
      </c>
      <c r="O328" s="32">
        <f t="shared" si="146"/>
        <v>10196.9</v>
      </c>
    </row>
    <row r="329" spans="1:32" ht="17.25" customHeight="1" x14ac:dyDescent="0.25">
      <c r="A329" s="1"/>
      <c r="B329" s="152" t="s">
        <v>30</v>
      </c>
      <c r="C329" s="6">
        <v>904</v>
      </c>
      <c r="D329" s="65" t="s">
        <v>39</v>
      </c>
      <c r="E329" s="6" t="s">
        <v>23</v>
      </c>
      <c r="F329" s="6" t="s">
        <v>18</v>
      </c>
      <c r="G329" s="81">
        <f>G330</f>
        <v>9962.2000000000007</v>
      </c>
      <c r="H329" s="56">
        <f>H330</f>
        <v>100</v>
      </c>
      <c r="I329" s="60">
        <f>G329+H329</f>
        <v>10062.200000000001</v>
      </c>
      <c r="J329" s="127"/>
      <c r="K329" s="56">
        <f>I329+J329</f>
        <v>10062.200000000001</v>
      </c>
      <c r="L329" s="212">
        <v>75</v>
      </c>
      <c r="M329" s="56">
        <f>K329+L329</f>
        <v>10137.200000000001</v>
      </c>
      <c r="N329" s="212">
        <v>325.89999999999998</v>
      </c>
      <c r="O329" s="56">
        <v>10196.9</v>
      </c>
    </row>
    <row r="330" spans="1:32" ht="60" customHeight="1" x14ac:dyDescent="0.25">
      <c r="A330" s="1"/>
      <c r="B330" s="153" t="s">
        <v>118</v>
      </c>
      <c r="C330" s="4">
        <v>904</v>
      </c>
      <c r="D330" s="66" t="s">
        <v>39</v>
      </c>
      <c r="E330" s="4" t="s">
        <v>23</v>
      </c>
      <c r="F330" s="4" t="s">
        <v>78</v>
      </c>
      <c r="G330" s="82">
        <v>9962.2000000000007</v>
      </c>
      <c r="H330" s="56">
        <v>100</v>
      </c>
      <c r="I330" s="60">
        <f>G330+H330</f>
        <v>10062.200000000001</v>
      </c>
      <c r="J330" s="127"/>
      <c r="K330" s="56">
        <f>I330+J330</f>
        <v>10062.200000000001</v>
      </c>
      <c r="L330" s="212">
        <v>75</v>
      </c>
      <c r="M330" s="56">
        <f>K330+L330</f>
        <v>10137.200000000001</v>
      </c>
      <c r="N330" s="212">
        <v>325.89999999999998</v>
      </c>
      <c r="O330" s="56">
        <v>10196.9</v>
      </c>
    </row>
    <row r="331" spans="1:32" ht="30.75" customHeight="1" x14ac:dyDescent="0.25">
      <c r="A331" s="1"/>
      <c r="B331" s="155" t="s">
        <v>290</v>
      </c>
      <c r="C331" s="11" t="s">
        <v>291</v>
      </c>
      <c r="D331" s="68" t="s">
        <v>39</v>
      </c>
      <c r="E331" s="11" t="s">
        <v>289</v>
      </c>
      <c r="F331" s="11" t="s">
        <v>59</v>
      </c>
      <c r="G331" s="98">
        <f>G332</f>
        <v>0</v>
      </c>
      <c r="H331" s="98">
        <f t="shared" ref="H331:O331" si="147">H332</f>
        <v>0</v>
      </c>
      <c r="I331" s="98">
        <f t="shared" si="147"/>
        <v>0</v>
      </c>
      <c r="J331" s="98">
        <f t="shared" si="147"/>
        <v>15000</v>
      </c>
      <c r="K331" s="98">
        <f t="shared" si="147"/>
        <v>15000</v>
      </c>
      <c r="L331" s="230">
        <f t="shared" si="147"/>
        <v>0</v>
      </c>
      <c r="M331" s="104">
        <f t="shared" si="147"/>
        <v>15000</v>
      </c>
      <c r="N331" s="230">
        <f t="shared" si="147"/>
        <v>-6934.7</v>
      </c>
      <c r="O331" s="104">
        <f t="shared" si="147"/>
        <v>8715.6</v>
      </c>
    </row>
    <row r="332" spans="1:32" ht="60" customHeight="1" x14ac:dyDescent="0.25">
      <c r="A332" s="1"/>
      <c r="B332" s="153" t="s">
        <v>118</v>
      </c>
      <c r="C332" s="7" t="s">
        <v>291</v>
      </c>
      <c r="D332" s="66" t="s">
        <v>39</v>
      </c>
      <c r="E332" s="7" t="s">
        <v>289</v>
      </c>
      <c r="F332" s="7" t="s">
        <v>78</v>
      </c>
      <c r="G332" s="99"/>
      <c r="H332" s="128"/>
      <c r="I332" s="60"/>
      <c r="J332" s="127">
        <v>15000</v>
      </c>
      <c r="K332" s="131">
        <f>I332+J332</f>
        <v>15000</v>
      </c>
      <c r="L332" s="212"/>
      <c r="M332" s="131">
        <f>K332+L332</f>
        <v>15000</v>
      </c>
      <c r="N332" s="212">
        <v>-6934.7</v>
      </c>
      <c r="O332" s="269">
        <v>8715.6</v>
      </c>
    </row>
    <row r="333" spans="1:32" ht="27" customHeight="1" x14ac:dyDescent="0.25">
      <c r="A333" s="1"/>
      <c r="B333" s="155" t="s">
        <v>290</v>
      </c>
      <c r="C333" s="11" t="s">
        <v>291</v>
      </c>
      <c r="D333" s="68" t="s">
        <v>39</v>
      </c>
      <c r="E333" s="11" t="s">
        <v>320</v>
      </c>
      <c r="F333" s="11" t="s">
        <v>59</v>
      </c>
      <c r="G333" s="11" t="s">
        <v>334</v>
      </c>
      <c r="H333" s="11" t="s">
        <v>335</v>
      </c>
      <c r="I333" s="11" t="s">
        <v>336</v>
      </c>
      <c r="J333" s="11" t="s">
        <v>337</v>
      </c>
      <c r="K333" s="11" t="s">
        <v>338</v>
      </c>
      <c r="L333" s="11" t="s">
        <v>339</v>
      </c>
      <c r="M333" s="11" t="s">
        <v>340</v>
      </c>
      <c r="N333" s="11" t="s">
        <v>341</v>
      </c>
      <c r="O333" s="137">
        <f>O334</f>
        <v>1743.8</v>
      </c>
    </row>
    <row r="334" spans="1:32" ht="60" customHeight="1" x14ac:dyDescent="0.25">
      <c r="A334" s="1"/>
      <c r="B334" s="153" t="s">
        <v>118</v>
      </c>
      <c r="C334" s="7" t="s">
        <v>291</v>
      </c>
      <c r="D334" s="66" t="s">
        <v>39</v>
      </c>
      <c r="E334" s="7" t="s">
        <v>320</v>
      </c>
      <c r="F334" s="7" t="s">
        <v>78</v>
      </c>
      <c r="G334" s="99"/>
      <c r="H334" s="129"/>
      <c r="I334" s="60"/>
      <c r="J334" s="133"/>
      <c r="K334" s="183"/>
      <c r="L334" s="212"/>
      <c r="M334" s="131"/>
      <c r="N334" s="212"/>
      <c r="O334" s="269">
        <v>1743.8</v>
      </c>
    </row>
    <row r="335" spans="1:32" ht="60" customHeight="1" x14ac:dyDescent="0.25">
      <c r="A335" s="1"/>
      <c r="B335" s="155" t="s">
        <v>307</v>
      </c>
      <c r="C335" s="11" t="s">
        <v>291</v>
      </c>
      <c r="D335" s="68" t="s">
        <v>39</v>
      </c>
      <c r="E335" s="11" t="s">
        <v>333</v>
      </c>
      <c r="F335" s="11" t="s">
        <v>59</v>
      </c>
      <c r="G335" s="11" t="s">
        <v>334</v>
      </c>
      <c r="H335" s="11" t="s">
        <v>335</v>
      </c>
      <c r="I335" s="11" t="s">
        <v>336</v>
      </c>
      <c r="J335" s="11" t="s">
        <v>337</v>
      </c>
      <c r="K335" s="11" t="s">
        <v>338</v>
      </c>
      <c r="L335" s="11" t="s">
        <v>339</v>
      </c>
      <c r="M335" s="11" t="s">
        <v>340</v>
      </c>
      <c r="N335" s="11" t="s">
        <v>341</v>
      </c>
      <c r="O335" s="137">
        <f>O336</f>
        <v>82.2</v>
      </c>
      <c r="R335" s="285">
        <f>O325+O328+O331+O333+O335+O337+O340+O343+O346+O349+O352+O355</f>
        <v>42909.299999999996</v>
      </c>
    </row>
    <row r="336" spans="1:32" ht="60" customHeight="1" x14ac:dyDescent="0.25">
      <c r="A336" s="1"/>
      <c r="B336" s="153" t="s">
        <v>118</v>
      </c>
      <c r="C336" s="7" t="s">
        <v>291</v>
      </c>
      <c r="D336" s="66" t="s">
        <v>39</v>
      </c>
      <c r="E336" s="7" t="s">
        <v>333</v>
      </c>
      <c r="F336" s="7" t="s">
        <v>28</v>
      </c>
      <c r="G336" s="263">
        <v>2853.9</v>
      </c>
      <c r="H336" s="129"/>
      <c r="I336" s="60"/>
      <c r="J336" s="133"/>
      <c r="K336" s="183"/>
      <c r="L336" s="212"/>
      <c r="M336" s="131"/>
      <c r="N336" s="212"/>
      <c r="O336" s="269">
        <v>82.2</v>
      </c>
    </row>
    <row r="337" spans="1:31" ht="37.5" customHeight="1" x14ac:dyDescent="0.25">
      <c r="A337" s="1"/>
      <c r="B337" s="163" t="s">
        <v>276</v>
      </c>
      <c r="C337" s="51">
        <v>904</v>
      </c>
      <c r="D337" s="33" t="s">
        <v>9</v>
      </c>
      <c r="E337" s="50" t="s">
        <v>248</v>
      </c>
      <c r="F337" s="50"/>
      <c r="G337" s="47">
        <f>G338</f>
        <v>217.2</v>
      </c>
      <c r="H337" s="47">
        <f t="shared" ref="H337:O337" si="148">H338</f>
        <v>0</v>
      </c>
      <c r="I337" s="47">
        <f t="shared" si="148"/>
        <v>217.2</v>
      </c>
      <c r="J337" s="47">
        <f t="shared" si="148"/>
        <v>0</v>
      </c>
      <c r="K337" s="47">
        <f t="shared" si="148"/>
        <v>217.2</v>
      </c>
      <c r="L337" s="231">
        <f t="shared" si="148"/>
        <v>0</v>
      </c>
      <c r="M337" s="182">
        <f t="shared" si="148"/>
        <v>217.2</v>
      </c>
      <c r="N337" s="231">
        <f t="shared" si="148"/>
        <v>0</v>
      </c>
      <c r="O337" s="182">
        <f t="shared" si="148"/>
        <v>217.2</v>
      </c>
    </row>
    <row r="338" spans="1:31" ht="20.25" customHeight="1" x14ac:dyDescent="0.25">
      <c r="A338" s="1"/>
      <c r="B338" s="164" t="s">
        <v>30</v>
      </c>
      <c r="C338" s="38">
        <v>904</v>
      </c>
      <c r="D338" s="35" t="s">
        <v>9</v>
      </c>
      <c r="E338" s="40" t="s">
        <v>248</v>
      </c>
      <c r="F338" s="4">
        <v>600</v>
      </c>
      <c r="G338" s="82">
        <f>G339</f>
        <v>217.2</v>
      </c>
      <c r="I338" s="60">
        <f>G338+H338</f>
        <v>217.2</v>
      </c>
      <c r="J338" s="127"/>
      <c r="K338" s="56">
        <f>I338+J338</f>
        <v>217.2</v>
      </c>
      <c r="L338" s="212"/>
      <c r="M338" s="56">
        <f>K338+L338</f>
        <v>217.2</v>
      </c>
      <c r="N338" s="212"/>
      <c r="O338" s="262">
        <f>M338+N338</f>
        <v>217.2</v>
      </c>
    </row>
    <row r="339" spans="1:31" ht="61.5" customHeight="1" x14ac:dyDescent="0.25">
      <c r="A339" s="1"/>
      <c r="B339" s="162" t="s">
        <v>118</v>
      </c>
      <c r="C339" s="38">
        <v>904</v>
      </c>
      <c r="D339" s="35" t="s">
        <v>9</v>
      </c>
      <c r="E339" s="40" t="s">
        <v>248</v>
      </c>
      <c r="F339" s="4">
        <v>612</v>
      </c>
      <c r="G339" s="82">
        <v>217.2</v>
      </c>
      <c r="I339" s="125">
        <f>G339+H339</f>
        <v>217.2</v>
      </c>
      <c r="J339" s="127"/>
      <c r="K339" s="56">
        <f>I339+J339</f>
        <v>217.2</v>
      </c>
      <c r="L339" s="212"/>
      <c r="M339" s="56">
        <f>K339+L339</f>
        <v>217.2</v>
      </c>
      <c r="N339" s="212"/>
      <c r="O339" s="262">
        <f>M339+N339</f>
        <v>217.2</v>
      </c>
    </row>
    <row r="340" spans="1:31" ht="45" customHeight="1" x14ac:dyDescent="0.25">
      <c r="A340" s="1"/>
      <c r="B340" s="163" t="s">
        <v>247</v>
      </c>
      <c r="C340" s="51">
        <v>904</v>
      </c>
      <c r="D340" s="33" t="s">
        <v>9</v>
      </c>
      <c r="E340" s="50" t="s">
        <v>248</v>
      </c>
      <c r="F340" s="50"/>
      <c r="G340" s="47">
        <f>G341</f>
        <v>0</v>
      </c>
      <c r="H340" s="47">
        <f t="shared" ref="H340:O340" si="149">H341</f>
        <v>9.9</v>
      </c>
      <c r="I340" s="47">
        <f t="shared" si="149"/>
        <v>9.9</v>
      </c>
      <c r="J340" s="47">
        <f t="shared" si="149"/>
        <v>0</v>
      </c>
      <c r="K340" s="47">
        <f t="shared" si="149"/>
        <v>9.9</v>
      </c>
      <c r="L340" s="231">
        <f t="shared" si="149"/>
        <v>0</v>
      </c>
      <c r="M340" s="182">
        <f t="shared" si="149"/>
        <v>9.9</v>
      </c>
      <c r="N340" s="231">
        <f t="shared" si="149"/>
        <v>0</v>
      </c>
      <c r="O340" s="182">
        <f t="shared" si="149"/>
        <v>9.9</v>
      </c>
    </row>
    <row r="341" spans="1:31" ht="18" customHeight="1" x14ac:dyDescent="0.25">
      <c r="A341" s="1"/>
      <c r="B341" s="164" t="s">
        <v>30</v>
      </c>
      <c r="C341" s="38">
        <v>904</v>
      </c>
      <c r="D341" s="35" t="s">
        <v>9</v>
      </c>
      <c r="E341" s="40" t="s">
        <v>248</v>
      </c>
      <c r="F341" s="4">
        <v>600</v>
      </c>
      <c r="G341" s="82"/>
      <c r="H341" s="128">
        <f>H342</f>
        <v>9.9</v>
      </c>
      <c r="I341" s="60">
        <f>G341+H341</f>
        <v>9.9</v>
      </c>
      <c r="J341" s="127">
        <f>J342</f>
        <v>0</v>
      </c>
      <c r="K341" s="56">
        <f>I341+J341</f>
        <v>9.9</v>
      </c>
      <c r="L341" s="212"/>
      <c r="M341" s="56">
        <f>K341+L341</f>
        <v>9.9</v>
      </c>
      <c r="N341" s="212"/>
      <c r="O341" s="262">
        <f>M341+N341</f>
        <v>9.9</v>
      </c>
    </row>
    <row r="342" spans="1:31" ht="60.75" customHeight="1" x14ac:dyDescent="0.25">
      <c r="A342" s="1"/>
      <c r="B342" s="162" t="s">
        <v>118</v>
      </c>
      <c r="C342" s="38">
        <v>904</v>
      </c>
      <c r="D342" s="35" t="s">
        <v>9</v>
      </c>
      <c r="E342" s="40" t="s">
        <v>248</v>
      </c>
      <c r="F342" s="4">
        <v>612</v>
      </c>
      <c r="G342" s="82"/>
      <c r="H342" s="128">
        <v>9.9</v>
      </c>
      <c r="I342" s="125">
        <f>G342+H342</f>
        <v>9.9</v>
      </c>
      <c r="J342" s="127"/>
      <c r="K342" s="56">
        <f>I342+J342</f>
        <v>9.9</v>
      </c>
      <c r="L342" s="212"/>
      <c r="M342" s="56">
        <f>K342+L342</f>
        <v>9.9</v>
      </c>
      <c r="N342" s="212"/>
      <c r="O342" s="262">
        <f>M342+N342</f>
        <v>9.9</v>
      </c>
    </row>
    <row r="343" spans="1:31" ht="52.5" customHeight="1" x14ac:dyDescent="0.25">
      <c r="A343" s="1"/>
      <c r="B343" s="161" t="s">
        <v>277</v>
      </c>
      <c r="C343" s="37">
        <v>904</v>
      </c>
      <c r="D343" s="53" t="s">
        <v>39</v>
      </c>
      <c r="E343" s="53" t="s">
        <v>271</v>
      </c>
      <c r="F343" s="37"/>
      <c r="G343" s="54">
        <f>G344</f>
        <v>0</v>
      </c>
      <c r="H343" s="58">
        <f>H344</f>
        <v>465.1</v>
      </c>
      <c r="I343" s="58">
        <f>I344</f>
        <v>465.1</v>
      </c>
      <c r="J343" s="54"/>
      <c r="K343" s="126">
        <f>K344</f>
        <v>465.1</v>
      </c>
      <c r="L343" s="232"/>
      <c r="M343" s="126">
        <f>M344</f>
        <v>465.1</v>
      </c>
      <c r="N343" s="232"/>
      <c r="O343" s="126">
        <f>O344</f>
        <v>465.1</v>
      </c>
    </row>
    <row r="344" spans="1:31" ht="27" customHeight="1" x14ac:dyDescent="0.25">
      <c r="A344" s="1"/>
      <c r="B344" s="165" t="s">
        <v>30</v>
      </c>
      <c r="C344" s="38">
        <v>904</v>
      </c>
      <c r="D344" s="35" t="s">
        <v>39</v>
      </c>
      <c r="E344" s="35" t="s">
        <v>271</v>
      </c>
      <c r="F344" s="38">
        <v>612</v>
      </c>
      <c r="G344" s="55"/>
      <c r="H344" s="60">
        <f>H345</f>
        <v>465.1</v>
      </c>
      <c r="I344" s="124">
        <f>G344+H344</f>
        <v>465.1</v>
      </c>
      <c r="J344" s="56"/>
      <c r="K344" s="57">
        <f>I344+J344</f>
        <v>465.1</v>
      </c>
      <c r="L344" s="233"/>
      <c r="M344" s="57">
        <f>K344+L344</f>
        <v>465.1</v>
      </c>
      <c r="N344" s="233"/>
      <c r="O344" s="280">
        <f>M344+N344</f>
        <v>465.1</v>
      </c>
    </row>
    <row r="345" spans="1:31" ht="55.5" customHeight="1" x14ac:dyDescent="0.25">
      <c r="A345" s="1"/>
      <c r="B345" s="162" t="s">
        <v>118</v>
      </c>
      <c r="C345" s="38">
        <v>904</v>
      </c>
      <c r="D345" s="35" t="s">
        <v>39</v>
      </c>
      <c r="E345" s="35" t="s">
        <v>271</v>
      </c>
      <c r="F345" s="38">
        <v>612</v>
      </c>
      <c r="G345" s="55"/>
      <c r="H345" s="60">
        <v>465.1</v>
      </c>
      <c r="I345" s="124">
        <f>G345+H345</f>
        <v>465.1</v>
      </c>
      <c r="J345" s="56"/>
      <c r="K345" s="57">
        <f>I345+J345</f>
        <v>465.1</v>
      </c>
      <c r="L345" s="233"/>
      <c r="M345" s="57">
        <f>K345+L345</f>
        <v>465.1</v>
      </c>
      <c r="N345" s="233"/>
      <c r="O345" s="280">
        <f>M345+N345</f>
        <v>465.1</v>
      </c>
    </row>
    <row r="346" spans="1:31" ht="64.5" customHeight="1" x14ac:dyDescent="0.25">
      <c r="A346" s="1"/>
      <c r="B346" s="161" t="s">
        <v>281</v>
      </c>
      <c r="C346" s="37">
        <v>904</v>
      </c>
      <c r="D346" s="53" t="s">
        <v>39</v>
      </c>
      <c r="E346" s="53" t="s">
        <v>271</v>
      </c>
      <c r="F346" s="37"/>
      <c r="G346" s="54">
        <f>G347</f>
        <v>0</v>
      </c>
      <c r="H346" s="58">
        <f>H347</f>
        <v>4.5999999999999996</v>
      </c>
      <c r="I346" s="58">
        <f>I347</f>
        <v>4.5999999999999996</v>
      </c>
      <c r="J346" s="58">
        <f t="shared" ref="J346:O346" si="150">J347</f>
        <v>0</v>
      </c>
      <c r="K346" s="58">
        <f t="shared" si="150"/>
        <v>4.5999999999999996</v>
      </c>
      <c r="L346" s="232">
        <f t="shared" si="150"/>
        <v>0</v>
      </c>
      <c r="M346" s="54">
        <f t="shared" si="150"/>
        <v>4.5999999999999996</v>
      </c>
      <c r="N346" s="232">
        <f t="shared" si="150"/>
        <v>0</v>
      </c>
      <c r="O346" s="54">
        <f t="shared" si="150"/>
        <v>4.5999999999999996</v>
      </c>
    </row>
    <row r="347" spans="1:31" ht="26.25" customHeight="1" x14ac:dyDescent="0.25">
      <c r="A347" s="1"/>
      <c r="B347" s="165" t="s">
        <v>30</v>
      </c>
      <c r="C347" s="38">
        <v>904</v>
      </c>
      <c r="D347" s="35" t="s">
        <v>39</v>
      </c>
      <c r="E347" s="35" t="s">
        <v>271</v>
      </c>
      <c r="F347" s="38">
        <v>612</v>
      </c>
      <c r="G347" s="55"/>
      <c r="H347" s="129">
        <f>H348</f>
        <v>4.5999999999999996</v>
      </c>
      <c r="I347" s="124">
        <f>G347+H347</f>
        <v>4.5999999999999996</v>
      </c>
      <c r="J347" s="56"/>
      <c r="K347" s="57">
        <f>I347+J347</f>
        <v>4.5999999999999996</v>
      </c>
      <c r="L347" s="233"/>
      <c r="M347" s="57">
        <f>K347+L347</f>
        <v>4.5999999999999996</v>
      </c>
      <c r="N347" s="233"/>
      <c r="O347" s="280">
        <f>M347+N347</f>
        <v>4.5999999999999996</v>
      </c>
    </row>
    <row r="348" spans="1:31" ht="42.75" customHeight="1" x14ac:dyDescent="0.25">
      <c r="A348" s="1"/>
      <c r="B348" s="162" t="s">
        <v>118</v>
      </c>
      <c r="C348" s="38">
        <v>904</v>
      </c>
      <c r="D348" s="35" t="s">
        <v>39</v>
      </c>
      <c r="E348" s="35" t="s">
        <v>271</v>
      </c>
      <c r="F348" s="38">
        <v>612</v>
      </c>
      <c r="G348" s="55"/>
      <c r="H348" s="129">
        <v>4.5999999999999996</v>
      </c>
      <c r="I348" s="124">
        <f>G348+H348</f>
        <v>4.5999999999999996</v>
      </c>
      <c r="J348" s="56"/>
      <c r="K348" s="57">
        <f>I348+J348</f>
        <v>4.5999999999999996</v>
      </c>
      <c r="L348" s="233"/>
      <c r="M348" s="57">
        <f>K348+L348</f>
        <v>4.5999999999999996</v>
      </c>
      <c r="N348" s="233"/>
      <c r="O348" s="280">
        <f>M348+N348</f>
        <v>4.5999999999999996</v>
      </c>
    </row>
    <row r="349" spans="1:31" ht="42.75" customHeight="1" x14ac:dyDescent="0.25">
      <c r="A349" s="1"/>
      <c r="B349" s="166" t="s">
        <v>299</v>
      </c>
      <c r="C349" s="37">
        <v>904</v>
      </c>
      <c r="D349" s="53" t="s">
        <v>39</v>
      </c>
      <c r="E349" s="53" t="s">
        <v>300</v>
      </c>
      <c r="F349" s="142"/>
      <c r="G349" s="143"/>
      <c r="H349" s="135"/>
      <c r="I349" s="144"/>
      <c r="J349" s="145">
        <f t="shared" ref="J349:O353" si="151">J350</f>
        <v>212.8</v>
      </c>
      <c r="K349" s="145">
        <f t="shared" si="151"/>
        <v>212.8</v>
      </c>
      <c r="L349" s="234">
        <f t="shared" si="151"/>
        <v>0</v>
      </c>
      <c r="M349" s="110">
        <f t="shared" si="151"/>
        <v>212.8</v>
      </c>
      <c r="N349" s="234">
        <f t="shared" si="151"/>
        <v>0</v>
      </c>
      <c r="O349" s="110">
        <f t="shared" si="151"/>
        <v>212.8</v>
      </c>
      <c r="R349" s="247"/>
      <c r="S349" s="248"/>
      <c r="T349" s="249"/>
      <c r="U349" s="249"/>
      <c r="V349" s="250"/>
      <c r="W349" s="251"/>
      <c r="X349" s="252"/>
      <c r="Y349" s="253"/>
      <c r="Z349" s="254"/>
      <c r="AA349" s="254"/>
      <c r="AB349" s="255"/>
      <c r="AC349" s="254"/>
      <c r="AD349" s="255"/>
      <c r="AE349" s="254"/>
    </row>
    <row r="350" spans="1:31" ht="42.75" customHeight="1" x14ac:dyDescent="0.25">
      <c r="A350" s="1"/>
      <c r="B350" s="165" t="s">
        <v>30</v>
      </c>
      <c r="C350" s="38">
        <v>904</v>
      </c>
      <c r="D350" s="35" t="s">
        <v>39</v>
      </c>
      <c r="E350" s="35" t="s">
        <v>300</v>
      </c>
      <c r="F350" s="38">
        <v>612</v>
      </c>
      <c r="G350" s="139"/>
      <c r="H350" s="129"/>
      <c r="I350" s="140"/>
      <c r="J350" s="141">
        <f t="shared" si="151"/>
        <v>212.8</v>
      </c>
      <c r="K350" s="140">
        <f t="shared" si="151"/>
        <v>212.8</v>
      </c>
      <c r="L350" s="235"/>
      <c r="M350" s="57">
        <f t="shared" si="151"/>
        <v>212.8</v>
      </c>
      <c r="N350" s="235"/>
      <c r="O350" s="280">
        <f t="shared" si="151"/>
        <v>212.8</v>
      </c>
      <c r="R350" s="256"/>
      <c r="S350" s="116"/>
      <c r="T350" s="257"/>
      <c r="U350" s="257"/>
      <c r="V350" s="116"/>
      <c r="W350" s="258"/>
      <c r="X350" s="259"/>
      <c r="Y350" s="260"/>
      <c r="Z350" s="59"/>
      <c r="AA350" s="260"/>
      <c r="AB350" s="243"/>
      <c r="AC350" s="260"/>
      <c r="AD350" s="243"/>
      <c r="AE350" s="260"/>
    </row>
    <row r="351" spans="1:31" ht="42.75" customHeight="1" x14ac:dyDescent="0.25">
      <c r="A351" s="1"/>
      <c r="B351" s="162" t="s">
        <v>118</v>
      </c>
      <c r="C351" s="38">
        <v>904</v>
      </c>
      <c r="D351" s="35" t="s">
        <v>39</v>
      </c>
      <c r="E351" s="35" t="s">
        <v>300</v>
      </c>
      <c r="F351" s="38">
        <v>612</v>
      </c>
      <c r="G351" s="139"/>
      <c r="H351" s="129"/>
      <c r="I351" s="140"/>
      <c r="J351" s="141">
        <v>212.8</v>
      </c>
      <c r="K351" s="140">
        <f>I351+J351</f>
        <v>212.8</v>
      </c>
      <c r="L351" s="235"/>
      <c r="M351" s="57">
        <f>K351+L351</f>
        <v>212.8</v>
      </c>
      <c r="N351" s="235"/>
      <c r="O351" s="280">
        <f>M351+N351</f>
        <v>212.8</v>
      </c>
      <c r="R351" s="246"/>
      <c r="S351" s="116"/>
      <c r="T351" s="257"/>
      <c r="U351" s="257"/>
      <c r="V351" s="116"/>
      <c r="W351" s="258"/>
      <c r="X351" s="259"/>
      <c r="Y351" s="260"/>
      <c r="Z351" s="59"/>
      <c r="AA351" s="260"/>
      <c r="AB351" s="243"/>
      <c r="AC351" s="260"/>
      <c r="AD351" s="243"/>
      <c r="AE351" s="260"/>
    </row>
    <row r="352" spans="1:31" ht="42.75" customHeight="1" x14ac:dyDescent="0.25">
      <c r="A352" s="1"/>
      <c r="B352" s="166" t="s">
        <v>299</v>
      </c>
      <c r="C352" s="37">
        <v>904</v>
      </c>
      <c r="D352" s="53" t="s">
        <v>39</v>
      </c>
      <c r="E352" s="53" t="s">
        <v>342</v>
      </c>
      <c r="F352" s="142"/>
      <c r="G352" s="143"/>
      <c r="H352" s="135"/>
      <c r="I352" s="144"/>
      <c r="J352" s="145">
        <f t="shared" si="151"/>
        <v>0</v>
      </c>
      <c r="K352" s="145">
        <f t="shared" si="151"/>
        <v>0</v>
      </c>
      <c r="L352" s="234">
        <f t="shared" si="151"/>
        <v>0</v>
      </c>
      <c r="M352" s="110">
        <f t="shared" si="151"/>
        <v>0</v>
      </c>
      <c r="N352" s="234">
        <f t="shared" si="151"/>
        <v>69</v>
      </c>
      <c r="O352" s="110">
        <f t="shared" si="151"/>
        <v>69</v>
      </c>
    </row>
    <row r="353" spans="1:18" ht="29.25" customHeight="1" x14ac:dyDescent="0.25">
      <c r="A353" s="1"/>
      <c r="B353" s="165" t="s">
        <v>30</v>
      </c>
      <c r="C353" s="38">
        <v>904</v>
      </c>
      <c r="D353" s="35" t="s">
        <v>39</v>
      </c>
      <c r="E353" s="35" t="s">
        <v>342</v>
      </c>
      <c r="F353" s="38">
        <v>612</v>
      </c>
      <c r="G353" s="139"/>
      <c r="H353" s="129"/>
      <c r="I353" s="140"/>
      <c r="J353" s="141"/>
      <c r="K353" s="140"/>
      <c r="L353" s="235"/>
      <c r="M353" s="57"/>
      <c r="N353" s="235">
        <f>N354</f>
        <v>69</v>
      </c>
      <c r="O353" s="280">
        <f t="shared" si="151"/>
        <v>69</v>
      </c>
    </row>
    <row r="354" spans="1:18" ht="42.75" customHeight="1" x14ac:dyDescent="0.25">
      <c r="A354" s="1"/>
      <c r="B354" s="162" t="s">
        <v>118</v>
      </c>
      <c r="C354" s="38">
        <v>904</v>
      </c>
      <c r="D354" s="35" t="s">
        <v>39</v>
      </c>
      <c r="E354" s="35" t="s">
        <v>342</v>
      </c>
      <c r="F354" s="38">
        <v>612</v>
      </c>
      <c r="G354" s="139"/>
      <c r="H354" s="129"/>
      <c r="I354" s="140"/>
      <c r="J354" s="141"/>
      <c r="K354" s="140"/>
      <c r="L354" s="235"/>
      <c r="M354" s="57"/>
      <c r="N354" s="235">
        <v>69</v>
      </c>
      <c r="O354" s="280">
        <f>M354+N354</f>
        <v>69</v>
      </c>
    </row>
    <row r="355" spans="1:18" ht="42.75" customHeight="1" x14ac:dyDescent="0.25">
      <c r="A355" s="1"/>
      <c r="B355" s="186" t="s">
        <v>307</v>
      </c>
      <c r="C355" s="30" t="s">
        <v>291</v>
      </c>
      <c r="D355" s="69" t="s">
        <v>39</v>
      </c>
      <c r="E355" s="30" t="s">
        <v>308</v>
      </c>
      <c r="F355" s="30" t="s">
        <v>59</v>
      </c>
      <c r="G355" s="184">
        <f>G356</f>
        <v>0</v>
      </c>
      <c r="H355" s="184">
        <f t="shared" ref="H355:O355" si="152">H356</f>
        <v>0</v>
      </c>
      <c r="I355" s="184">
        <f t="shared" si="152"/>
        <v>0</v>
      </c>
      <c r="J355" s="184">
        <f t="shared" si="152"/>
        <v>0</v>
      </c>
      <c r="K355" s="184">
        <f t="shared" si="152"/>
        <v>0</v>
      </c>
      <c r="L355" s="224">
        <f t="shared" si="152"/>
        <v>595</v>
      </c>
      <c r="M355" s="185">
        <f t="shared" si="152"/>
        <v>595</v>
      </c>
      <c r="N355" s="224">
        <f t="shared" si="152"/>
        <v>0</v>
      </c>
      <c r="O355" s="185">
        <f t="shared" si="152"/>
        <v>595</v>
      </c>
    </row>
    <row r="356" spans="1:18" ht="42.75" customHeight="1" x14ac:dyDescent="0.25">
      <c r="A356" s="1"/>
      <c r="B356" s="162" t="s">
        <v>118</v>
      </c>
      <c r="C356" s="7" t="s">
        <v>291</v>
      </c>
      <c r="D356" s="66" t="s">
        <v>39</v>
      </c>
      <c r="E356" s="7" t="s">
        <v>308</v>
      </c>
      <c r="F356" s="7" t="s">
        <v>28</v>
      </c>
      <c r="G356" s="99"/>
      <c r="H356" s="128"/>
      <c r="I356" s="60"/>
      <c r="J356" s="127"/>
      <c r="K356" s="131"/>
      <c r="L356" s="212">
        <v>595</v>
      </c>
      <c r="M356" s="131">
        <f>K356+L356</f>
        <v>595</v>
      </c>
      <c r="N356" s="212"/>
      <c r="O356" s="269">
        <f>M356+N356</f>
        <v>595</v>
      </c>
    </row>
    <row r="357" spans="1:18" ht="50.25" customHeight="1" x14ac:dyDescent="0.25">
      <c r="A357" s="1"/>
      <c r="B357" s="155" t="s">
        <v>154</v>
      </c>
      <c r="C357" s="10" t="s">
        <v>20</v>
      </c>
      <c r="D357" s="68" t="s">
        <v>51</v>
      </c>
      <c r="E357" s="10" t="s">
        <v>69</v>
      </c>
      <c r="F357" s="10"/>
      <c r="G357" s="93">
        <f>G358</f>
        <v>1938.6</v>
      </c>
      <c r="H357" s="93">
        <f t="shared" ref="H357:N357" si="153">H358</f>
        <v>0</v>
      </c>
      <c r="I357" s="108">
        <f t="shared" si="153"/>
        <v>1938.6</v>
      </c>
      <c r="J357" s="108">
        <f t="shared" si="153"/>
        <v>0</v>
      </c>
      <c r="K357" s="108">
        <f t="shared" si="153"/>
        <v>1938.6</v>
      </c>
      <c r="L357" s="236">
        <f t="shared" si="153"/>
        <v>0</v>
      </c>
      <c r="M357" s="32">
        <f t="shared" si="153"/>
        <v>1938.6</v>
      </c>
      <c r="N357" s="236">
        <f t="shared" si="153"/>
        <v>0</v>
      </c>
      <c r="O357" s="32">
        <f>O358+O362+O363+O364</f>
        <v>2447.8999999999996</v>
      </c>
    </row>
    <row r="358" spans="1:18" ht="25.5" customHeight="1" x14ac:dyDescent="0.25">
      <c r="A358" s="1"/>
      <c r="B358" s="152" t="s">
        <v>90</v>
      </c>
      <c r="C358" s="6">
        <v>904</v>
      </c>
      <c r="D358" s="65" t="s">
        <v>51</v>
      </c>
      <c r="E358" s="6" t="s">
        <v>69</v>
      </c>
      <c r="F358" s="6" t="s">
        <v>99</v>
      </c>
      <c r="G358" s="81">
        <f>G359+G360+G361</f>
        <v>1938.6</v>
      </c>
      <c r="I358" s="60">
        <f>G358+H358</f>
        <v>1938.6</v>
      </c>
      <c r="J358" s="127"/>
      <c r="K358" s="56">
        <f>I358+J358</f>
        <v>1938.6</v>
      </c>
      <c r="L358" s="212"/>
      <c r="M358" s="56">
        <f>K358+L358</f>
        <v>1938.6</v>
      </c>
      <c r="N358" s="212"/>
      <c r="O358" s="56">
        <f>O359+O360+O361</f>
        <v>1916.6</v>
      </c>
    </row>
    <row r="359" spans="1:18" ht="25.5" customHeight="1" x14ac:dyDescent="0.25">
      <c r="A359" s="1"/>
      <c r="B359" s="153" t="s">
        <v>46</v>
      </c>
      <c r="C359" s="6">
        <v>904</v>
      </c>
      <c r="D359" s="66" t="s">
        <v>51</v>
      </c>
      <c r="E359" s="4" t="s">
        <v>69</v>
      </c>
      <c r="F359" s="4" t="s">
        <v>44</v>
      </c>
      <c r="G359" s="82">
        <v>1473.6</v>
      </c>
      <c r="I359" s="60">
        <f t="shared" ref="I359:I361" si="154">G359+H359</f>
        <v>1473.6</v>
      </c>
      <c r="J359" s="127"/>
      <c r="K359" s="56">
        <f t="shared" ref="K359:K361" si="155">I359+J359</f>
        <v>1473.6</v>
      </c>
      <c r="L359" s="212"/>
      <c r="M359" s="56">
        <f t="shared" ref="M359:M361" si="156">K359+L359</f>
        <v>1473.6</v>
      </c>
      <c r="N359" s="212"/>
      <c r="O359" s="56">
        <v>1426.6</v>
      </c>
      <c r="R359">
        <f>O357+O365</f>
        <v>5246.4</v>
      </c>
    </row>
    <row r="360" spans="1:18" ht="38.25" customHeight="1" x14ac:dyDescent="0.25">
      <c r="A360" s="1"/>
      <c r="B360" s="153" t="s">
        <v>74</v>
      </c>
      <c r="C360" s="6">
        <v>904</v>
      </c>
      <c r="D360" s="66" t="s">
        <v>51</v>
      </c>
      <c r="E360" s="4" t="s">
        <v>69</v>
      </c>
      <c r="F360" s="4" t="s">
        <v>103</v>
      </c>
      <c r="G360" s="82">
        <v>20</v>
      </c>
      <c r="I360" s="60">
        <f t="shared" si="154"/>
        <v>20</v>
      </c>
      <c r="J360" s="127"/>
      <c r="K360" s="56">
        <f t="shared" si="155"/>
        <v>20</v>
      </c>
      <c r="L360" s="212"/>
      <c r="M360" s="56">
        <f t="shared" si="156"/>
        <v>20</v>
      </c>
      <c r="N360" s="212"/>
      <c r="O360" s="56">
        <v>21.5</v>
      </c>
    </row>
    <row r="361" spans="1:18" ht="50.25" customHeight="1" x14ac:dyDescent="0.25">
      <c r="A361" s="1"/>
      <c r="B361" s="153" t="s">
        <v>88</v>
      </c>
      <c r="C361" s="6">
        <v>904</v>
      </c>
      <c r="D361" s="66" t="s">
        <v>51</v>
      </c>
      <c r="E361" s="4" t="s">
        <v>69</v>
      </c>
      <c r="F361" s="4" t="s">
        <v>132</v>
      </c>
      <c r="G361" s="82">
        <v>445</v>
      </c>
      <c r="I361" s="60">
        <f t="shared" si="154"/>
        <v>445</v>
      </c>
      <c r="J361" s="127"/>
      <c r="K361" s="56">
        <f t="shared" si="155"/>
        <v>445</v>
      </c>
      <c r="L361" s="212"/>
      <c r="M361" s="56">
        <f t="shared" si="156"/>
        <v>445</v>
      </c>
      <c r="N361" s="212"/>
      <c r="O361" s="56">
        <v>468.5</v>
      </c>
    </row>
    <row r="362" spans="1:18" ht="50.25" customHeight="1" x14ac:dyDescent="0.25">
      <c r="A362" s="1"/>
      <c r="B362" s="153" t="s">
        <v>46</v>
      </c>
      <c r="C362" s="6">
        <v>904</v>
      </c>
      <c r="D362" s="66" t="s">
        <v>51</v>
      </c>
      <c r="E362" s="7" t="s">
        <v>289</v>
      </c>
      <c r="F362" s="4">
        <v>121</v>
      </c>
      <c r="G362" s="82"/>
      <c r="H362" s="60"/>
      <c r="I362" s="60"/>
      <c r="J362" s="133"/>
      <c r="K362" s="60"/>
      <c r="L362" s="212"/>
      <c r="M362" s="56"/>
      <c r="N362" s="212"/>
      <c r="O362" s="268">
        <v>318.2</v>
      </c>
    </row>
    <row r="363" spans="1:18" ht="50.25" customHeight="1" x14ac:dyDescent="0.25">
      <c r="A363" s="1"/>
      <c r="B363" s="153" t="s">
        <v>88</v>
      </c>
      <c r="C363" s="6">
        <v>904</v>
      </c>
      <c r="D363" s="66" t="s">
        <v>51</v>
      </c>
      <c r="E363" s="7" t="s">
        <v>289</v>
      </c>
      <c r="F363" s="4">
        <v>129</v>
      </c>
      <c r="G363" s="82"/>
      <c r="H363" s="60"/>
      <c r="I363" s="60"/>
      <c r="J363" s="133"/>
      <c r="K363" s="60"/>
      <c r="L363" s="212"/>
      <c r="M363" s="56"/>
      <c r="N363" s="212"/>
      <c r="O363" s="268">
        <v>129.69999999999999</v>
      </c>
    </row>
    <row r="364" spans="1:18" ht="50.25" customHeight="1" x14ac:dyDescent="0.25">
      <c r="A364" s="1"/>
      <c r="B364" s="153" t="s">
        <v>46</v>
      </c>
      <c r="C364" s="6">
        <v>904</v>
      </c>
      <c r="D364" s="66" t="s">
        <v>51</v>
      </c>
      <c r="E364" s="7" t="s">
        <v>320</v>
      </c>
      <c r="F364" s="4">
        <v>121</v>
      </c>
      <c r="G364" s="82"/>
      <c r="H364" s="60"/>
      <c r="I364" s="60"/>
      <c r="J364" s="133"/>
      <c r="K364" s="60"/>
      <c r="L364" s="212"/>
      <c r="M364" s="56"/>
      <c r="N364" s="212"/>
      <c r="O364" s="268">
        <v>83.4</v>
      </c>
    </row>
    <row r="365" spans="1:18" ht="50.25" customHeight="1" x14ac:dyDescent="0.25">
      <c r="A365" s="1"/>
      <c r="B365" s="155" t="s">
        <v>213</v>
      </c>
      <c r="C365" s="10">
        <v>904</v>
      </c>
      <c r="D365" s="68" t="s">
        <v>51</v>
      </c>
      <c r="E365" s="10" t="s">
        <v>36</v>
      </c>
      <c r="F365" s="10"/>
      <c r="G365" s="98" t="e">
        <f>#REF!+#REF!+#REF!+#REF!</f>
        <v>#REF!</v>
      </c>
      <c r="H365" s="98" t="e">
        <f>#REF!+#REF!+#REF!+#REF!</f>
        <v>#REF!</v>
      </c>
      <c r="I365" s="98" t="e">
        <f>#REF!+#REF!+#REF!+#REF!</f>
        <v>#REF!</v>
      </c>
      <c r="J365" s="98" t="e">
        <f>#REF!+#REF!+#REF!+#REF!</f>
        <v>#REF!</v>
      </c>
      <c r="K365" s="98" t="e">
        <f>#REF!+#REF!+#REF!+#REF!</f>
        <v>#REF!</v>
      </c>
      <c r="L365" s="230" t="e">
        <f>#REF!+#REF!+#REF!+#REF!</f>
        <v>#REF!</v>
      </c>
      <c r="M365" s="104" t="e">
        <f>#REF!+#REF!+#REF!+#REF!</f>
        <v>#REF!</v>
      </c>
      <c r="N365" s="230" t="e">
        <f>#REF!+#REF!+#REF!+#REF!</f>
        <v>#REF!</v>
      </c>
      <c r="O365" s="104">
        <f>O366+O369+O370+O371+O372+O373+O374</f>
        <v>2798.5</v>
      </c>
    </row>
    <row r="366" spans="1:18" ht="24" customHeight="1" x14ac:dyDescent="0.25">
      <c r="A366" s="1"/>
      <c r="B366" s="152" t="s">
        <v>83</v>
      </c>
      <c r="C366" s="6">
        <v>904</v>
      </c>
      <c r="D366" s="66" t="s">
        <v>51</v>
      </c>
      <c r="E366" s="6" t="s">
        <v>36</v>
      </c>
      <c r="F366" s="6" t="s">
        <v>35</v>
      </c>
      <c r="G366" s="100" t="e">
        <f>G367+#REF!+G368</f>
        <v>#REF!</v>
      </c>
      <c r="I366" s="60" t="e">
        <f t="shared" ref="I366:I369" si="157">G366+H366</f>
        <v>#REF!</v>
      </c>
      <c r="J366" s="127"/>
      <c r="K366" s="56" t="e">
        <f t="shared" ref="K366:K369" si="158">I366+J366</f>
        <v>#REF!</v>
      </c>
      <c r="L366" s="212"/>
      <c r="M366" s="56" t="e">
        <f t="shared" ref="M366:M369" si="159">K366+L366</f>
        <v>#REF!</v>
      </c>
      <c r="N366" s="212"/>
      <c r="O366" s="56">
        <f>O367+O368</f>
        <v>2077.1</v>
      </c>
    </row>
    <row r="367" spans="1:18" ht="16.5" customHeight="1" x14ac:dyDescent="0.25">
      <c r="A367" s="1"/>
      <c r="B367" s="153" t="s">
        <v>24</v>
      </c>
      <c r="C367" s="6">
        <v>904</v>
      </c>
      <c r="D367" s="66" t="s">
        <v>51</v>
      </c>
      <c r="E367" s="4" t="s">
        <v>36</v>
      </c>
      <c r="F367" s="4" t="s">
        <v>94</v>
      </c>
      <c r="G367" s="99">
        <v>1971.3</v>
      </c>
      <c r="I367" s="60">
        <f t="shared" si="157"/>
        <v>1971.3</v>
      </c>
      <c r="J367" s="127"/>
      <c r="K367" s="56">
        <f t="shared" si="158"/>
        <v>1971.3</v>
      </c>
      <c r="L367" s="212"/>
      <c r="M367" s="56">
        <f t="shared" si="159"/>
        <v>1971.3</v>
      </c>
      <c r="N367" s="212"/>
      <c r="O367" s="56">
        <v>1581.4</v>
      </c>
    </row>
    <row r="368" spans="1:18" ht="37.5" customHeight="1" x14ac:dyDescent="0.25">
      <c r="A368" s="1"/>
      <c r="B368" s="153" t="s">
        <v>80</v>
      </c>
      <c r="C368" s="6">
        <v>904</v>
      </c>
      <c r="D368" s="66" t="s">
        <v>51</v>
      </c>
      <c r="E368" s="4" t="s">
        <v>36</v>
      </c>
      <c r="F368" s="4" t="s">
        <v>34</v>
      </c>
      <c r="G368" s="99">
        <v>595.29999999999995</v>
      </c>
      <c r="I368" s="60">
        <f t="shared" si="157"/>
        <v>595.29999999999995</v>
      </c>
      <c r="J368" s="127"/>
      <c r="K368" s="56">
        <f t="shared" si="158"/>
        <v>595.29999999999995</v>
      </c>
      <c r="L368" s="212"/>
      <c r="M368" s="56">
        <f t="shared" si="159"/>
        <v>595.29999999999995</v>
      </c>
      <c r="N368" s="212"/>
      <c r="O368" s="56">
        <v>495.7</v>
      </c>
    </row>
    <row r="369" spans="1:17" ht="41.25" customHeight="1" x14ac:dyDescent="0.25">
      <c r="A369" s="1"/>
      <c r="B369" s="153" t="s">
        <v>81</v>
      </c>
      <c r="C369" s="6">
        <v>904</v>
      </c>
      <c r="D369" s="66" t="s">
        <v>51</v>
      </c>
      <c r="E369" s="4" t="s">
        <v>36</v>
      </c>
      <c r="F369" s="4" t="s">
        <v>133</v>
      </c>
      <c r="G369" s="99">
        <v>350</v>
      </c>
      <c r="I369" s="60">
        <f t="shared" si="157"/>
        <v>350</v>
      </c>
      <c r="J369" s="127"/>
      <c r="K369" s="56">
        <f t="shared" si="158"/>
        <v>350</v>
      </c>
      <c r="L369" s="212"/>
      <c r="M369" s="56">
        <f t="shared" si="159"/>
        <v>350</v>
      </c>
      <c r="N369" s="212"/>
      <c r="O369" s="56">
        <v>84.7</v>
      </c>
    </row>
    <row r="370" spans="1:17" ht="18.75" customHeight="1" x14ac:dyDescent="0.25">
      <c r="A370" s="1"/>
      <c r="B370" s="153" t="s">
        <v>14</v>
      </c>
      <c r="C370" s="6">
        <v>904</v>
      </c>
      <c r="D370" s="66" t="s">
        <v>51</v>
      </c>
      <c r="E370" s="4" t="s">
        <v>36</v>
      </c>
      <c r="F370" s="4">
        <v>852</v>
      </c>
      <c r="G370" s="99"/>
      <c r="H370" s="60"/>
      <c r="I370" s="60"/>
      <c r="J370" s="133"/>
      <c r="K370" s="60"/>
      <c r="L370" s="212"/>
      <c r="M370" s="56"/>
      <c r="N370" s="212"/>
      <c r="O370" s="56">
        <v>2</v>
      </c>
    </row>
    <row r="371" spans="1:17" ht="24" customHeight="1" x14ac:dyDescent="0.25">
      <c r="A371" s="1"/>
      <c r="B371" s="153" t="s">
        <v>40</v>
      </c>
      <c r="C371" s="6">
        <v>904</v>
      </c>
      <c r="D371" s="66" t="s">
        <v>51</v>
      </c>
      <c r="E371" s="4" t="s">
        <v>36</v>
      </c>
      <c r="F371" s="4" t="s">
        <v>85</v>
      </c>
      <c r="G371" s="99"/>
      <c r="H371" s="60"/>
      <c r="I371" s="60"/>
      <c r="J371" s="133"/>
      <c r="K371" s="60"/>
      <c r="L371" s="212"/>
      <c r="M371" s="56"/>
      <c r="N371" s="212"/>
      <c r="O371" s="56">
        <v>7</v>
      </c>
    </row>
    <row r="372" spans="1:17" ht="24" customHeight="1" x14ac:dyDescent="0.25">
      <c r="A372" s="1"/>
      <c r="B372" s="153" t="s">
        <v>46</v>
      </c>
      <c r="C372" s="6">
        <v>904</v>
      </c>
      <c r="D372" s="66" t="s">
        <v>51</v>
      </c>
      <c r="E372" s="7" t="s">
        <v>289</v>
      </c>
      <c r="F372" s="4">
        <v>111</v>
      </c>
      <c r="G372" s="99"/>
      <c r="H372" s="60"/>
      <c r="I372" s="60"/>
      <c r="J372" s="133"/>
      <c r="K372" s="60"/>
      <c r="L372" s="212"/>
      <c r="M372" s="56"/>
      <c r="N372" s="212"/>
      <c r="O372" s="268">
        <v>354</v>
      </c>
    </row>
    <row r="373" spans="1:17" ht="24" customHeight="1" x14ac:dyDescent="0.25">
      <c r="A373" s="1"/>
      <c r="B373" s="153" t="s">
        <v>88</v>
      </c>
      <c r="C373" s="6">
        <v>904</v>
      </c>
      <c r="D373" s="66" t="s">
        <v>51</v>
      </c>
      <c r="E373" s="7" t="s">
        <v>289</v>
      </c>
      <c r="F373" s="4">
        <v>119</v>
      </c>
      <c r="G373" s="99"/>
      <c r="H373" s="60"/>
      <c r="I373" s="60"/>
      <c r="J373" s="133"/>
      <c r="K373" s="60"/>
      <c r="L373" s="212"/>
      <c r="M373" s="56"/>
      <c r="N373" s="212"/>
      <c r="O373" s="268">
        <v>157.4</v>
      </c>
    </row>
    <row r="374" spans="1:17" ht="24" customHeight="1" x14ac:dyDescent="0.25">
      <c r="A374" s="1"/>
      <c r="B374" s="153" t="s">
        <v>46</v>
      </c>
      <c r="C374" s="6">
        <v>904</v>
      </c>
      <c r="D374" s="66" t="s">
        <v>51</v>
      </c>
      <c r="E374" s="7" t="s">
        <v>320</v>
      </c>
      <c r="F374" s="4">
        <v>111</v>
      </c>
      <c r="G374" s="99"/>
      <c r="H374" s="60"/>
      <c r="I374" s="60"/>
      <c r="J374" s="133"/>
      <c r="K374" s="60"/>
      <c r="L374" s="212"/>
      <c r="M374" s="56"/>
      <c r="N374" s="212"/>
      <c r="O374" s="268">
        <v>116.3</v>
      </c>
    </row>
    <row r="375" spans="1:17" ht="18" customHeight="1" x14ac:dyDescent="0.25">
      <c r="A375" s="1"/>
      <c r="B375" s="150" t="s">
        <v>160</v>
      </c>
      <c r="C375" s="10">
        <v>904</v>
      </c>
      <c r="D375" s="63" t="s">
        <v>9</v>
      </c>
      <c r="E375" s="13" t="s">
        <v>63</v>
      </c>
      <c r="F375" s="12"/>
      <c r="G375" s="79" t="e">
        <f>G376+#REF!+#REF!</f>
        <v>#REF!</v>
      </c>
      <c r="H375" s="79" t="e">
        <f>H376+#REF!+#REF!</f>
        <v>#REF!</v>
      </c>
      <c r="I375" s="79" t="e">
        <f>I376+#REF!+#REF!</f>
        <v>#REF!</v>
      </c>
      <c r="J375" s="79" t="e">
        <f>J376+#REF!+#REF!</f>
        <v>#REF!</v>
      </c>
      <c r="K375" s="79" t="e">
        <f>K376+#REF!+#REF!</f>
        <v>#REF!</v>
      </c>
      <c r="L375" s="214" t="e">
        <f>L376+#REF!+#REF!</f>
        <v>#REF!</v>
      </c>
      <c r="M375" s="109" t="e">
        <f>M376+#REF!+#REF!</f>
        <v>#REF!</v>
      </c>
      <c r="N375" s="214" t="e">
        <f>N376+#REF!+#REF!</f>
        <v>#REF!</v>
      </c>
      <c r="O375" s="109">
        <f>O376+O379+O380+O381+O382</f>
        <v>4072.5</v>
      </c>
    </row>
    <row r="376" spans="1:17" ht="27" customHeight="1" x14ac:dyDescent="0.25">
      <c r="A376" s="1"/>
      <c r="B376" s="152" t="s">
        <v>83</v>
      </c>
      <c r="C376" s="6">
        <v>904</v>
      </c>
      <c r="D376" s="65" t="s">
        <v>9</v>
      </c>
      <c r="E376" s="8" t="s">
        <v>63</v>
      </c>
      <c r="F376" s="6" t="s">
        <v>35</v>
      </c>
      <c r="G376" s="81">
        <f>G377+G378</f>
        <v>4667.2999999999993</v>
      </c>
      <c r="H376" s="120"/>
      <c r="I376" s="60">
        <f>G376+H376</f>
        <v>4667.2999999999993</v>
      </c>
      <c r="J376" s="127"/>
      <c r="K376" s="56">
        <f>I376+J376</f>
        <v>4667.2999999999993</v>
      </c>
      <c r="L376" s="212"/>
      <c r="M376" s="56">
        <f>K376+L376</f>
        <v>4667.2999999999993</v>
      </c>
      <c r="N376" s="212"/>
      <c r="O376" s="56">
        <f>O377+O378</f>
        <v>3271.5</v>
      </c>
    </row>
    <row r="377" spans="1:17" ht="15" customHeight="1" x14ac:dyDescent="0.25">
      <c r="A377" s="1"/>
      <c r="B377" s="153" t="s">
        <v>24</v>
      </c>
      <c r="C377" s="4">
        <v>904</v>
      </c>
      <c r="D377" s="65" t="s">
        <v>9</v>
      </c>
      <c r="E377" s="8" t="s">
        <v>63</v>
      </c>
      <c r="F377" s="4" t="s">
        <v>94</v>
      </c>
      <c r="G377" s="82">
        <v>3584.7</v>
      </c>
      <c r="H377" s="120"/>
      <c r="I377" s="60">
        <f t="shared" ref="I377:I378" si="160">G377+H377</f>
        <v>3584.7</v>
      </c>
      <c r="J377" s="127"/>
      <c r="K377" s="56">
        <f t="shared" ref="K377:K378" si="161">I377+J377</f>
        <v>3584.7</v>
      </c>
      <c r="L377" s="212"/>
      <c r="M377" s="56">
        <f t="shared" ref="M377:M378" si="162">K377+L377</f>
        <v>3584.7</v>
      </c>
      <c r="N377" s="212"/>
      <c r="O377" s="56">
        <v>2513.1</v>
      </c>
    </row>
    <row r="378" spans="1:17" ht="35.25" customHeight="1" x14ac:dyDescent="0.25">
      <c r="A378" s="1"/>
      <c r="B378" s="153" t="s">
        <v>80</v>
      </c>
      <c r="C378" s="4">
        <v>904</v>
      </c>
      <c r="D378" s="65" t="s">
        <v>9</v>
      </c>
      <c r="E378" s="8" t="s">
        <v>63</v>
      </c>
      <c r="F378" s="4" t="s">
        <v>34</v>
      </c>
      <c r="G378" s="82">
        <v>1082.5999999999999</v>
      </c>
      <c r="H378" s="120"/>
      <c r="I378" s="60">
        <f t="shared" si="160"/>
        <v>1082.5999999999999</v>
      </c>
      <c r="J378" s="127"/>
      <c r="K378" s="56">
        <f t="shared" si="161"/>
        <v>1082.5999999999999</v>
      </c>
      <c r="L378" s="212"/>
      <c r="M378" s="56">
        <f t="shared" si="162"/>
        <v>1082.5999999999999</v>
      </c>
      <c r="N378" s="212"/>
      <c r="O378" s="56">
        <v>758.4</v>
      </c>
    </row>
    <row r="379" spans="1:17" ht="35.25" customHeight="1" x14ac:dyDescent="0.25">
      <c r="A379" s="1"/>
      <c r="B379" s="153" t="s">
        <v>81</v>
      </c>
      <c r="C379" s="4">
        <v>904</v>
      </c>
      <c r="D379" s="65" t="s">
        <v>9</v>
      </c>
      <c r="E379" s="8" t="s">
        <v>63</v>
      </c>
      <c r="F379" s="4">
        <v>244</v>
      </c>
      <c r="G379" s="82"/>
      <c r="H379" s="281"/>
      <c r="I379" s="60"/>
      <c r="J379" s="133"/>
      <c r="K379" s="60"/>
      <c r="L379" s="212"/>
      <c r="M379" s="56"/>
      <c r="N379" s="212"/>
      <c r="O379" s="56">
        <v>1.5</v>
      </c>
    </row>
    <row r="380" spans="1:17" ht="35.25" customHeight="1" x14ac:dyDescent="0.25">
      <c r="A380" s="1"/>
      <c r="B380" s="153" t="s">
        <v>46</v>
      </c>
      <c r="C380" s="6">
        <v>904</v>
      </c>
      <c r="D380" s="66" t="s">
        <v>9</v>
      </c>
      <c r="E380" s="7" t="s">
        <v>289</v>
      </c>
      <c r="F380" s="4">
        <v>111</v>
      </c>
      <c r="G380" s="99"/>
      <c r="H380" s="60"/>
      <c r="I380" s="60"/>
      <c r="J380" s="133"/>
      <c r="K380" s="60"/>
      <c r="L380" s="212"/>
      <c r="M380" s="56"/>
      <c r="N380" s="212"/>
      <c r="O380" s="268">
        <v>437</v>
      </c>
    </row>
    <row r="381" spans="1:17" ht="35.25" customHeight="1" x14ac:dyDescent="0.25">
      <c r="A381" s="1"/>
      <c r="B381" s="153" t="s">
        <v>88</v>
      </c>
      <c r="C381" s="6">
        <v>904</v>
      </c>
      <c r="D381" s="66" t="s">
        <v>9</v>
      </c>
      <c r="E381" s="7" t="s">
        <v>289</v>
      </c>
      <c r="F381" s="4">
        <v>119</v>
      </c>
      <c r="G381" s="99"/>
      <c r="H381" s="60"/>
      <c r="I381" s="60"/>
      <c r="J381" s="133"/>
      <c r="K381" s="60"/>
      <c r="L381" s="212"/>
      <c r="M381" s="56"/>
      <c r="N381" s="212"/>
      <c r="O381" s="268">
        <v>241.1</v>
      </c>
    </row>
    <row r="382" spans="1:17" ht="35.25" customHeight="1" x14ac:dyDescent="0.25">
      <c r="A382" s="1"/>
      <c r="B382" s="153" t="s">
        <v>46</v>
      </c>
      <c r="C382" s="6">
        <v>904</v>
      </c>
      <c r="D382" s="66" t="s">
        <v>9</v>
      </c>
      <c r="E382" s="7" t="s">
        <v>320</v>
      </c>
      <c r="F382" s="4">
        <v>111</v>
      </c>
      <c r="G382" s="99"/>
      <c r="H382" s="60"/>
      <c r="I382" s="60"/>
      <c r="J382" s="133"/>
      <c r="K382" s="60"/>
      <c r="L382" s="212"/>
      <c r="M382" s="56"/>
      <c r="N382" s="212"/>
      <c r="O382" s="56">
        <v>121.4</v>
      </c>
      <c r="Q382">
        <f>O387+O390+O393+O396+O399+O402</f>
        <v>17286.8</v>
      </c>
    </row>
    <row r="383" spans="1:17" ht="17.25" customHeight="1" x14ac:dyDescent="0.25">
      <c r="A383" s="1"/>
      <c r="B383" s="156" t="s">
        <v>199</v>
      </c>
      <c r="C383" s="20"/>
      <c r="D383" s="67" t="s">
        <v>214</v>
      </c>
      <c r="E383" s="23"/>
      <c r="F383" s="20"/>
      <c r="G383" s="80">
        <f>G384+G387+G390+G393+G396+G399+G402+G405+G408+G411+G414</f>
        <v>25758.400000000001</v>
      </c>
      <c r="H383" s="80">
        <f>H384+H387+H390+H393+H396+H399+H402+H405+H408+H411+H414</f>
        <v>606.4</v>
      </c>
      <c r="I383" s="80">
        <f t="shared" ref="I383:L383" si="163">I384+I387+I390+I393+I396+I399+I402+I405+I408+I411+I414</f>
        <v>26364.799999999999</v>
      </c>
      <c r="J383" s="80">
        <f t="shared" si="163"/>
        <v>1224.5999999999999</v>
      </c>
      <c r="K383" s="80">
        <f t="shared" si="163"/>
        <v>27589.4</v>
      </c>
      <c r="L383" s="215">
        <f t="shared" si="163"/>
        <v>2010</v>
      </c>
      <c r="M383" s="171">
        <f>M384+M387+M390+M393+M396+M399+M402+M405+M408+M411+M414</f>
        <v>29599.4</v>
      </c>
      <c r="N383" s="215">
        <f t="shared" ref="N383" si="164">N384+N387+N390+N393+N396+N399+N402+N405+N408+N411+N414</f>
        <v>-2632.2</v>
      </c>
      <c r="O383" s="171">
        <f>O384+O387+O390+O393+O396+O399+O402+O405+O408+O411+O414</f>
        <v>26983.100000000002</v>
      </c>
      <c r="Q383">
        <f>O408+O411+O414</f>
        <v>6980.7</v>
      </c>
    </row>
    <row r="384" spans="1:17" ht="15" customHeight="1" x14ac:dyDescent="0.25">
      <c r="A384" s="1"/>
      <c r="B384" s="155" t="s">
        <v>185</v>
      </c>
      <c r="C384" s="10">
        <v>901</v>
      </c>
      <c r="D384" s="68" t="s">
        <v>96</v>
      </c>
      <c r="E384" s="10" t="s">
        <v>104</v>
      </c>
      <c r="F384" s="10"/>
      <c r="G384" s="93">
        <f>G385</f>
        <v>2674.3</v>
      </c>
      <c r="H384" s="93">
        <f t="shared" ref="H384:O384" si="165">H385</f>
        <v>0</v>
      </c>
      <c r="I384" s="93">
        <f t="shared" si="165"/>
        <v>2674.3</v>
      </c>
      <c r="J384" s="93">
        <f t="shared" si="165"/>
        <v>0</v>
      </c>
      <c r="K384" s="93">
        <f t="shared" si="165"/>
        <v>2674.3</v>
      </c>
      <c r="L384" s="214">
        <f t="shared" si="165"/>
        <v>0</v>
      </c>
      <c r="M384" s="32">
        <f t="shared" si="165"/>
        <v>2674.3</v>
      </c>
      <c r="N384" s="214">
        <f t="shared" si="165"/>
        <v>0</v>
      </c>
      <c r="O384" s="32">
        <f t="shared" si="165"/>
        <v>2715.6</v>
      </c>
    </row>
    <row r="385" spans="1:15" ht="24" customHeight="1" x14ac:dyDescent="0.25">
      <c r="A385" s="1"/>
      <c r="B385" s="152" t="s">
        <v>120</v>
      </c>
      <c r="C385" s="6">
        <v>901</v>
      </c>
      <c r="D385" s="65" t="s">
        <v>96</v>
      </c>
      <c r="E385" s="6" t="s">
        <v>104</v>
      </c>
      <c r="F385" s="6" t="s">
        <v>134</v>
      </c>
      <c r="G385" s="81">
        <f>G386</f>
        <v>2674.3</v>
      </c>
      <c r="I385" s="60">
        <f>G385+H385</f>
        <v>2674.3</v>
      </c>
      <c r="J385" s="127"/>
      <c r="K385" s="56">
        <f>I385+J385</f>
        <v>2674.3</v>
      </c>
      <c r="L385" s="212"/>
      <c r="M385" s="56">
        <f>K385+L385</f>
        <v>2674.3</v>
      </c>
      <c r="N385" s="212"/>
      <c r="O385" s="56">
        <v>2715.6</v>
      </c>
    </row>
    <row r="386" spans="1:15" ht="15.75" customHeight="1" x14ac:dyDescent="0.25">
      <c r="A386" s="1"/>
      <c r="B386" s="153" t="s">
        <v>62</v>
      </c>
      <c r="C386" s="4">
        <v>901</v>
      </c>
      <c r="D386" s="66" t="s">
        <v>96</v>
      </c>
      <c r="E386" s="4" t="s">
        <v>104</v>
      </c>
      <c r="F386" s="4" t="s">
        <v>55</v>
      </c>
      <c r="G386" s="82">
        <v>2674.3</v>
      </c>
      <c r="I386" s="60">
        <f>G386+H386</f>
        <v>2674.3</v>
      </c>
      <c r="J386" s="127"/>
      <c r="K386" s="56">
        <f>I386+J386</f>
        <v>2674.3</v>
      </c>
      <c r="L386" s="212"/>
      <c r="M386" s="56">
        <f>K386+L386</f>
        <v>2674.3</v>
      </c>
      <c r="N386" s="212"/>
      <c r="O386" s="56">
        <v>2715.6</v>
      </c>
    </row>
    <row r="387" spans="1:15" ht="39" customHeight="1" x14ac:dyDescent="0.25">
      <c r="A387" s="1"/>
      <c r="B387" s="155" t="s">
        <v>184</v>
      </c>
      <c r="C387" s="10">
        <v>926</v>
      </c>
      <c r="D387" s="68" t="s">
        <v>113</v>
      </c>
      <c r="E387" s="10" t="s">
        <v>142</v>
      </c>
      <c r="F387" s="10"/>
      <c r="G387" s="79">
        <f>G388</f>
        <v>397.9</v>
      </c>
      <c r="H387" s="79">
        <f t="shared" ref="H387:O387" si="166">H388</f>
        <v>0</v>
      </c>
      <c r="I387" s="79">
        <f t="shared" si="166"/>
        <v>397.9</v>
      </c>
      <c r="J387" s="79">
        <f t="shared" si="166"/>
        <v>0</v>
      </c>
      <c r="K387" s="79">
        <f t="shared" si="166"/>
        <v>397.9</v>
      </c>
      <c r="L387" s="214">
        <f t="shared" si="166"/>
        <v>0</v>
      </c>
      <c r="M387" s="109">
        <f t="shared" si="166"/>
        <v>397.9</v>
      </c>
      <c r="N387" s="214">
        <f t="shared" si="166"/>
        <v>99.4</v>
      </c>
      <c r="O387" s="109">
        <f t="shared" si="166"/>
        <v>577.5</v>
      </c>
    </row>
    <row r="388" spans="1:15" ht="23.25" customHeight="1" x14ac:dyDescent="0.25">
      <c r="A388" s="1"/>
      <c r="B388" s="152" t="s">
        <v>120</v>
      </c>
      <c r="C388" s="6">
        <v>926</v>
      </c>
      <c r="D388" s="65" t="s">
        <v>113</v>
      </c>
      <c r="E388" s="6" t="s">
        <v>142</v>
      </c>
      <c r="F388" s="6" t="s">
        <v>134</v>
      </c>
      <c r="G388" s="81">
        <f>G389</f>
        <v>397.9</v>
      </c>
      <c r="I388" s="60">
        <f>G388+H388</f>
        <v>397.9</v>
      </c>
      <c r="J388" s="127"/>
      <c r="K388" s="56">
        <f>I388+J388</f>
        <v>397.9</v>
      </c>
      <c r="L388" s="212"/>
      <c r="M388" s="56">
        <f>K388+L388</f>
        <v>397.9</v>
      </c>
      <c r="N388" s="212">
        <f>N389</f>
        <v>99.4</v>
      </c>
      <c r="O388" s="56">
        <v>577.5</v>
      </c>
    </row>
    <row r="389" spans="1:15" ht="38.25" customHeight="1" x14ac:dyDescent="0.25">
      <c r="A389" s="1"/>
      <c r="B389" s="153" t="s">
        <v>121</v>
      </c>
      <c r="C389" s="4">
        <v>926</v>
      </c>
      <c r="D389" s="66" t="s">
        <v>113</v>
      </c>
      <c r="E389" s="4" t="s">
        <v>142</v>
      </c>
      <c r="F389" s="4" t="s">
        <v>112</v>
      </c>
      <c r="G389" s="87">
        <v>397.9</v>
      </c>
      <c r="I389" s="60">
        <f>G389+H389</f>
        <v>397.9</v>
      </c>
      <c r="J389" s="127"/>
      <c r="K389" s="56">
        <f>I389+J389</f>
        <v>397.9</v>
      </c>
      <c r="L389" s="212"/>
      <c r="M389" s="56">
        <f>K389+L389</f>
        <v>397.9</v>
      </c>
      <c r="N389" s="212">
        <v>99.4</v>
      </c>
      <c r="O389" s="56">
        <v>577.5</v>
      </c>
    </row>
    <row r="390" spans="1:15" ht="63.75" customHeight="1" x14ac:dyDescent="0.25">
      <c r="A390" s="1"/>
      <c r="B390" s="155" t="s">
        <v>183</v>
      </c>
      <c r="C390" s="10">
        <v>926</v>
      </c>
      <c r="D390" s="68" t="s">
        <v>113</v>
      </c>
      <c r="E390" s="10" t="s">
        <v>11</v>
      </c>
      <c r="F390" s="10" t="s">
        <v>20</v>
      </c>
      <c r="G390" s="93">
        <f>G391</f>
        <v>3874.5</v>
      </c>
      <c r="H390" s="93">
        <f t="shared" ref="H390:O390" si="167">H391</f>
        <v>0</v>
      </c>
      <c r="I390" s="93">
        <f t="shared" si="167"/>
        <v>3874.5</v>
      </c>
      <c r="J390" s="93">
        <f t="shared" si="167"/>
        <v>0</v>
      </c>
      <c r="K390" s="93">
        <f t="shared" si="167"/>
        <v>3874.5</v>
      </c>
      <c r="L390" s="214">
        <f t="shared" si="167"/>
        <v>0</v>
      </c>
      <c r="M390" s="32">
        <f t="shared" si="167"/>
        <v>3874.5</v>
      </c>
      <c r="N390" s="214">
        <f t="shared" si="167"/>
        <v>-2000</v>
      </c>
      <c r="O390" s="32">
        <f t="shared" si="167"/>
        <v>1874.5</v>
      </c>
    </row>
    <row r="391" spans="1:15" ht="24.75" customHeight="1" x14ac:dyDescent="0.25">
      <c r="A391" s="1"/>
      <c r="B391" s="152" t="s">
        <v>120</v>
      </c>
      <c r="C391" s="6">
        <v>926</v>
      </c>
      <c r="D391" s="65" t="s">
        <v>113</v>
      </c>
      <c r="E391" s="6" t="s">
        <v>11</v>
      </c>
      <c r="F391" s="6" t="s">
        <v>134</v>
      </c>
      <c r="G391" s="81">
        <f>G392</f>
        <v>3874.5</v>
      </c>
      <c r="I391" s="60">
        <f>G391+H391</f>
        <v>3874.5</v>
      </c>
      <c r="J391" s="127"/>
      <c r="K391" s="56">
        <f>I391+J391</f>
        <v>3874.5</v>
      </c>
      <c r="L391" s="212"/>
      <c r="M391" s="56">
        <f>K391+L391</f>
        <v>3874.5</v>
      </c>
      <c r="N391" s="212">
        <v>-2000</v>
      </c>
      <c r="O391" s="56">
        <f>M391+N391</f>
        <v>1874.5</v>
      </c>
    </row>
    <row r="392" spans="1:15" ht="40.5" customHeight="1" x14ac:dyDescent="0.25">
      <c r="A392" s="1"/>
      <c r="B392" s="153" t="s">
        <v>121</v>
      </c>
      <c r="C392" s="4">
        <v>926</v>
      </c>
      <c r="D392" s="66" t="s">
        <v>113</v>
      </c>
      <c r="E392" s="4" t="s">
        <v>11</v>
      </c>
      <c r="F392" s="4" t="s">
        <v>112</v>
      </c>
      <c r="G392" s="82">
        <v>3874.5</v>
      </c>
      <c r="I392" s="60">
        <f>G392+H392</f>
        <v>3874.5</v>
      </c>
      <c r="J392" s="127"/>
      <c r="K392" s="56">
        <f>I392+J392</f>
        <v>3874.5</v>
      </c>
      <c r="L392" s="212"/>
      <c r="M392" s="56">
        <f>K392+L392</f>
        <v>3874.5</v>
      </c>
      <c r="N392" s="212">
        <v>-2000</v>
      </c>
      <c r="O392" s="56">
        <f>M392+N392</f>
        <v>1874.5</v>
      </c>
    </row>
    <row r="393" spans="1:15" ht="27.75" customHeight="1" x14ac:dyDescent="0.25">
      <c r="A393" s="1"/>
      <c r="B393" s="155" t="s">
        <v>182</v>
      </c>
      <c r="C393" s="10">
        <v>926</v>
      </c>
      <c r="D393" s="68" t="s">
        <v>113</v>
      </c>
      <c r="E393" s="10" t="s">
        <v>84</v>
      </c>
      <c r="F393" s="10" t="s">
        <v>20</v>
      </c>
      <c r="G393" s="93">
        <f>G394</f>
        <v>0</v>
      </c>
      <c r="H393" s="32">
        <f t="shared" ref="H393:O393" si="168">H394</f>
        <v>180</v>
      </c>
      <c r="I393" s="93">
        <f t="shared" si="168"/>
        <v>180</v>
      </c>
      <c r="J393" s="93">
        <f t="shared" si="168"/>
        <v>0</v>
      </c>
      <c r="K393" s="93">
        <f t="shared" si="168"/>
        <v>180</v>
      </c>
      <c r="L393" s="214">
        <f t="shared" si="168"/>
        <v>0</v>
      </c>
      <c r="M393" s="32">
        <f t="shared" si="168"/>
        <v>180</v>
      </c>
      <c r="N393" s="214">
        <f t="shared" si="168"/>
        <v>0</v>
      </c>
      <c r="O393" s="32">
        <f t="shared" si="168"/>
        <v>73.2</v>
      </c>
    </row>
    <row r="394" spans="1:15" ht="24.75" customHeight="1" x14ac:dyDescent="0.25">
      <c r="A394" s="1"/>
      <c r="B394" s="152" t="s">
        <v>120</v>
      </c>
      <c r="C394" s="6">
        <v>926</v>
      </c>
      <c r="D394" s="65" t="s">
        <v>113</v>
      </c>
      <c r="E394" s="6" t="s">
        <v>84</v>
      </c>
      <c r="F394" s="6" t="s">
        <v>134</v>
      </c>
      <c r="G394" s="81">
        <f>G395</f>
        <v>0</v>
      </c>
      <c r="H394" s="56">
        <f>H395</f>
        <v>180</v>
      </c>
      <c r="I394" s="60">
        <f>G394+H394</f>
        <v>180</v>
      </c>
      <c r="J394" s="127"/>
      <c r="K394" s="56">
        <f>I394+J394</f>
        <v>180</v>
      </c>
      <c r="L394" s="212"/>
      <c r="M394" s="56">
        <f>K394+L394</f>
        <v>180</v>
      </c>
      <c r="N394" s="212"/>
      <c r="O394" s="56">
        <v>73.2</v>
      </c>
    </row>
    <row r="395" spans="1:15" ht="15.75" customHeight="1" x14ac:dyDescent="0.25">
      <c r="A395" s="1"/>
      <c r="B395" s="153" t="s">
        <v>220</v>
      </c>
      <c r="C395" s="4">
        <v>926</v>
      </c>
      <c r="D395" s="66" t="s">
        <v>113</v>
      </c>
      <c r="E395" s="4" t="s">
        <v>84</v>
      </c>
      <c r="F395" s="4" t="s">
        <v>77</v>
      </c>
      <c r="G395" s="82">
        <v>0</v>
      </c>
      <c r="H395" s="56">
        <v>180</v>
      </c>
      <c r="I395" s="60">
        <f>G395+H395</f>
        <v>180</v>
      </c>
      <c r="J395" s="127"/>
      <c r="K395" s="56">
        <f>I395+J395</f>
        <v>180</v>
      </c>
      <c r="L395" s="212"/>
      <c r="M395" s="56">
        <f>K395+L395</f>
        <v>180</v>
      </c>
      <c r="N395" s="212"/>
      <c r="O395" s="56">
        <v>73.2</v>
      </c>
    </row>
    <row r="396" spans="1:15" ht="48.75" customHeight="1" x14ac:dyDescent="0.25">
      <c r="A396" s="1"/>
      <c r="B396" s="155" t="s">
        <v>181</v>
      </c>
      <c r="C396" s="10">
        <v>926</v>
      </c>
      <c r="D396" s="68" t="s">
        <v>113</v>
      </c>
      <c r="E396" s="10" t="s">
        <v>123</v>
      </c>
      <c r="F396" s="10" t="s">
        <v>20</v>
      </c>
      <c r="G396" s="93">
        <f>G397</f>
        <v>5733.2</v>
      </c>
      <c r="H396" s="32">
        <f t="shared" ref="H396:O396" si="169">H397</f>
        <v>-180</v>
      </c>
      <c r="I396" s="93">
        <f t="shared" si="169"/>
        <v>5553.2</v>
      </c>
      <c r="J396" s="93">
        <f t="shared" si="169"/>
        <v>0</v>
      </c>
      <c r="K396" s="93">
        <f t="shared" si="169"/>
        <v>5553.2</v>
      </c>
      <c r="L396" s="214">
        <f t="shared" si="169"/>
        <v>1010</v>
      </c>
      <c r="M396" s="32">
        <f t="shared" si="169"/>
        <v>6563.2</v>
      </c>
      <c r="N396" s="214">
        <f t="shared" si="169"/>
        <v>0</v>
      </c>
      <c r="O396" s="32">
        <f t="shared" si="169"/>
        <v>5591.4</v>
      </c>
    </row>
    <row r="397" spans="1:15" ht="25.5" customHeight="1" x14ac:dyDescent="0.25">
      <c r="A397" s="1"/>
      <c r="B397" s="152" t="s">
        <v>120</v>
      </c>
      <c r="C397" s="6">
        <v>926</v>
      </c>
      <c r="D397" s="65" t="s">
        <v>113</v>
      </c>
      <c r="E397" s="6" t="s">
        <v>123</v>
      </c>
      <c r="F397" s="6" t="s">
        <v>134</v>
      </c>
      <c r="G397" s="82">
        <f>G398</f>
        <v>5733.2</v>
      </c>
      <c r="H397" s="56">
        <f>H398</f>
        <v>-180</v>
      </c>
      <c r="I397" s="60">
        <f>I398</f>
        <v>5553.2</v>
      </c>
      <c r="J397" s="127"/>
      <c r="K397" s="56">
        <f>I397+J397</f>
        <v>5553.2</v>
      </c>
      <c r="L397" s="212">
        <f>L398</f>
        <v>1010</v>
      </c>
      <c r="M397" s="56">
        <f>K397+L397</f>
        <v>6563.2</v>
      </c>
      <c r="N397" s="212">
        <f>N398</f>
        <v>0</v>
      </c>
      <c r="O397" s="56">
        <v>5591.4</v>
      </c>
    </row>
    <row r="398" spans="1:15" ht="36.75" customHeight="1" x14ac:dyDescent="0.25">
      <c r="A398" s="1"/>
      <c r="B398" s="153" t="s">
        <v>47</v>
      </c>
      <c r="C398" s="4">
        <v>926</v>
      </c>
      <c r="D398" s="66" t="s">
        <v>113</v>
      </c>
      <c r="E398" s="4" t="s">
        <v>123</v>
      </c>
      <c r="F398" s="4" t="s">
        <v>116</v>
      </c>
      <c r="G398" s="82">
        <v>5733.2</v>
      </c>
      <c r="H398" s="56">
        <v>-180</v>
      </c>
      <c r="I398" s="60">
        <f>G398+H398</f>
        <v>5553.2</v>
      </c>
      <c r="J398" s="127"/>
      <c r="K398" s="56">
        <f>I398+J398</f>
        <v>5553.2</v>
      </c>
      <c r="L398" s="212">
        <v>1010</v>
      </c>
      <c r="M398" s="56">
        <f>K398+L398</f>
        <v>6563.2</v>
      </c>
      <c r="N398" s="212"/>
      <c r="O398" s="56">
        <v>5591.4</v>
      </c>
    </row>
    <row r="399" spans="1:15" ht="25.5" customHeight="1" x14ac:dyDescent="0.25">
      <c r="A399" s="1"/>
      <c r="B399" s="155" t="s">
        <v>180</v>
      </c>
      <c r="C399" s="10">
        <v>926</v>
      </c>
      <c r="D399" s="68" t="s">
        <v>113</v>
      </c>
      <c r="E399" s="10" t="s">
        <v>38</v>
      </c>
      <c r="F399" s="10" t="s">
        <v>20</v>
      </c>
      <c r="G399" s="79">
        <f>G400</f>
        <v>3759.3</v>
      </c>
      <c r="H399" s="109">
        <f t="shared" ref="H399:O399" si="170">H400</f>
        <v>0</v>
      </c>
      <c r="I399" s="79">
        <f t="shared" si="170"/>
        <v>3759.3</v>
      </c>
      <c r="J399" s="79">
        <f t="shared" si="170"/>
        <v>0</v>
      </c>
      <c r="K399" s="79">
        <f t="shared" si="170"/>
        <v>3759.3</v>
      </c>
      <c r="L399" s="214">
        <f t="shared" si="170"/>
        <v>1000</v>
      </c>
      <c r="M399" s="109">
        <f t="shared" si="170"/>
        <v>4759.3</v>
      </c>
      <c r="N399" s="214">
        <f t="shared" si="170"/>
        <v>0</v>
      </c>
      <c r="O399" s="109">
        <f t="shared" si="170"/>
        <v>5112.8999999999996</v>
      </c>
    </row>
    <row r="400" spans="1:15" ht="27" customHeight="1" x14ac:dyDescent="0.25">
      <c r="A400" s="1"/>
      <c r="B400" s="152" t="s">
        <v>120</v>
      </c>
      <c r="C400" s="6">
        <v>926</v>
      </c>
      <c r="D400" s="65" t="s">
        <v>113</v>
      </c>
      <c r="E400" s="6" t="s">
        <v>38</v>
      </c>
      <c r="F400" s="6" t="s">
        <v>134</v>
      </c>
      <c r="G400" s="82">
        <f>G401</f>
        <v>3759.3</v>
      </c>
      <c r="I400" s="60">
        <f>G400+H400</f>
        <v>3759.3</v>
      </c>
      <c r="J400" s="127"/>
      <c r="K400" s="56">
        <f>I400+J400</f>
        <v>3759.3</v>
      </c>
      <c r="L400" s="212">
        <v>1000</v>
      </c>
      <c r="M400" s="56">
        <f>K400+L400</f>
        <v>4759.3</v>
      </c>
      <c r="N400" s="212"/>
      <c r="O400" s="56">
        <v>5112.8999999999996</v>
      </c>
    </row>
    <row r="401" spans="1:18" ht="28.5" customHeight="1" x14ac:dyDescent="0.25">
      <c r="A401" s="1"/>
      <c r="B401" s="153" t="s">
        <v>68</v>
      </c>
      <c r="C401" s="4">
        <v>926</v>
      </c>
      <c r="D401" s="66" t="s">
        <v>113</v>
      </c>
      <c r="E401" s="4" t="s">
        <v>38</v>
      </c>
      <c r="F401" s="4" t="s">
        <v>77</v>
      </c>
      <c r="G401" s="82">
        <v>3759.3</v>
      </c>
      <c r="I401" s="60">
        <f>G401+H401</f>
        <v>3759.3</v>
      </c>
      <c r="J401" s="127"/>
      <c r="K401" s="56">
        <f>I401+J401</f>
        <v>3759.3</v>
      </c>
      <c r="L401" s="212">
        <v>1000</v>
      </c>
      <c r="M401" s="56">
        <f>K401+L401</f>
        <v>4759.3</v>
      </c>
      <c r="N401" s="212"/>
      <c r="O401" s="56">
        <v>5112.8999999999996</v>
      </c>
    </row>
    <row r="402" spans="1:18" ht="51.75" customHeight="1" x14ac:dyDescent="0.25">
      <c r="A402" s="1"/>
      <c r="B402" s="155" t="s">
        <v>179</v>
      </c>
      <c r="C402" s="10">
        <v>926</v>
      </c>
      <c r="D402" s="68" t="s">
        <v>113</v>
      </c>
      <c r="E402" s="10" t="s">
        <v>137</v>
      </c>
      <c r="F402" s="10" t="s">
        <v>20</v>
      </c>
      <c r="G402" s="79">
        <f>G403</f>
        <v>3497.4</v>
      </c>
      <c r="H402" s="109">
        <f t="shared" ref="H402:O402" si="171">H403</f>
        <v>0.1</v>
      </c>
      <c r="I402" s="79">
        <f t="shared" si="171"/>
        <v>3497.5</v>
      </c>
      <c r="J402" s="79">
        <f t="shared" si="171"/>
        <v>0</v>
      </c>
      <c r="K402" s="79">
        <f t="shared" si="171"/>
        <v>3497.5</v>
      </c>
      <c r="L402" s="214">
        <f t="shared" si="171"/>
        <v>0</v>
      </c>
      <c r="M402" s="109">
        <f t="shared" si="171"/>
        <v>3497.5</v>
      </c>
      <c r="N402" s="214">
        <f t="shared" si="171"/>
        <v>0</v>
      </c>
      <c r="O402" s="109">
        <f t="shared" si="171"/>
        <v>4057.3</v>
      </c>
      <c r="R402">
        <f>O387+O390+O393+O396+O399+O402</f>
        <v>17286.8</v>
      </c>
    </row>
    <row r="403" spans="1:18" ht="26.25" customHeight="1" x14ac:dyDescent="0.25">
      <c r="A403" s="1"/>
      <c r="B403" s="152" t="s">
        <v>120</v>
      </c>
      <c r="C403" s="6">
        <v>926</v>
      </c>
      <c r="D403" s="65" t="s">
        <v>113</v>
      </c>
      <c r="E403" s="6" t="s">
        <v>137</v>
      </c>
      <c r="F403" s="6" t="s">
        <v>134</v>
      </c>
      <c r="G403" s="82">
        <f>G404</f>
        <v>3497.4</v>
      </c>
      <c r="H403" s="56">
        <f>H404</f>
        <v>0.1</v>
      </c>
      <c r="I403" s="60">
        <f>G403+H403</f>
        <v>3497.5</v>
      </c>
      <c r="J403" s="127"/>
      <c r="K403" s="56">
        <f>I403+J403</f>
        <v>3497.5</v>
      </c>
      <c r="L403" s="212"/>
      <c r="M403" s="56">
        <f>K403+L403</f>
        <v>3497.5</v>
      </c>
      <c r="N403" s="212"/>
      <c r="O403" s="56">
        <v>4057.3</v>
      </c>
    </row>
    <row r="404" spans="1:18" ht="36" customHeight="1" x14ac:dyDescent="0.25">
      <c r="A404" s="1"/>
      <c r="B404" s="153" t="s">
        <v>47</v>
      </c>
      <c r="C404" s="4">
        <v>926</v>
      </c>
      <c r="D404" s="66" t="s">
        <v>113</v>
      </c>
      <c r="E404" s="4" t="s">
        <v>137</v>
      </c>
      <c r="F404" s="4" t="s">
        <v>116</v>
      </c>
      <c r="G404" s="82">
        <v>3497.4</v>
      </c>
      <c r="H404" s="56">
        <v>0.1</v>
      </c>
      <c r="I404" s="60">
        <f>G404+H404</f>
        <v>3497.5</v>
      </c>
      <c r="J404" s="127"/>
      <c r="K404" s="56">
        <f>I404+J404</f>
        <v>3497.5</v>
      </c>
      <c r="L404" s="212"/>
      <c r="M404" s="56">
        <f>K404+L404</f>
        <v>3497.5</v>
      </c>
      <c r="N404" s="212"/>
      <c r="O404" s="56">
        <v>4057.3</v>
      </c>
    </row>
    <row r="405" spans="1:18" ht="39.75" customHeight="1" x14ac:dyDescent="0.25">
      <c r="A405" s="1"/>
      <c r="B405" s="160" t="s">
        <v>219</v>
      </c>
      <c r="C405" s="18">
        <v>926</v>
      </c>
      <c r="D405" s="71" t="s">
        <v>113</v>
      </c>
      <c r="E405" s="19" t="s">
        <v>236</v>
      </c>
      <c r="F405" s="18"/>
      <c r="G405" s="96">
        <f>G406</f>
        <v>0</v>
      </c>
      <c r="H405" s="96">
        <f t="shared" ref="H405:O405" si="172">H406</f>
        <v>0</v>
      </c>
      <c r="I405" s="96">
        <f t="shared" si="172"/>
        <v>0</v>
      </c>
      <c r="J405" s="96">
        <f t="shared" si="172"/>
        <v>0</v>
      </c>
      <c r="K405" s="96">
        <f t="shared" si="172"/>
        <v>0</v>
      </c>
      <c r="L405" s="228">
        <f t="shared" si="172"/>
        <v>0</v>
      </c>
      <c r="M405" s="181">
        <f t="shared" si="172"/>
        <v>0</v>
      </c>
      <c r="N405" s="228">
        <f t="shared" si="172"/>
        <v>0</v>
      </c>
      <c r="O405" s="181">
        <f t="shared" si="172"/>
        <v>0</v>
      </c>
    </row>
    <row r="406" spans="1:18" ht="22.5" customHeight="1" x14ac:dyDescent="0.25">
      <c r="A406" s="1"/>
      <c r="B406" s="152" t="s">
        <v>73</v>
      </c>
      <c r="C406" s="6">
        <v>926</v>
      </c>
      <c r="D406" s="65" t="s">
        <v>113</v>
      </c>
      <c r="E406" s="8" t="s">
        <v>236</v>
      </c>
      <c r="F406" s="6" t="s">
        <v>92</v>
      </c>
      <c r="G406" s="87">
        <f>G407</f>
        <v>0</v>
      </c>
      <c r="I406" s="60">
        <f>G406+H406</f>
        <v>0</v>
      </c>
      <c r="J406" s="127"/>
      <c r="K406" s="56">
        <f>I406+J406</f>
        <v>0</v>
      </c>
      <c r="L406" s="212"/>
      <c r="M406" s="56">
        <f>K406+L406</f>
        <v>0</v>
      </c>
      <c r="N406" s="212"/>
      <c r="O406" s="56">
        <f>M406+N406</f>
        <v>0</v>
      </c>
    </row>
    <row r="407" spans="1:18" ht="43.5" customHeight="1" x14ac:dyDescent="0.25">
      <c r="A407" s="1"/>
      <c r="B407" s="152" t="s">
        <v>22</v>
      </c>
      <c r="C407" s="6">
        <v>926</v>
      </c>
      <c r="D407" s="65" t="s">
        <v>113</v>
      </c>
      <c r="E407" s="8" t="s">
        <v>236</v>
      </c>
      <c r="F407" s="6" t="s">
        <v>16</v>
      </c>
      <c r="G407" s="82">
        <v>0</v>
      </c>
      <c r="I407" s="60">
        <f>G407+H407</f>
        <v>0</v>
      </c>
      <c r="J407" s="127"/>
      <c r="K407" s="56">
        <f>I407+J407</f>
        <v>0</v>
      </c>
      <c r="L407" s="212"/>
      <c r="M407" s="56">
        <f>K407+L407</f>
        <v>0</v>
      </c>
      <c r="N407" s="212"/>
      <c r="O407" s="56">
        <f>M407+N407</f>
        <v>0</v>
      </c>
    </row>
    <row r="408" spans="1:18" ht="39" customHeight="1" x14ac:dyDescent="0.25">
      <c r="A408" s="1"/>
      <c r="B408" s="158" t="s">
        <v>251</v>
      </c>
      <c r="C408" s="29">
        <v>902</v>
      </c>
      <c r="D408" s="72" t="s">
        <v>228</v>
      </c>
      <c r="E408" s="41" t="s">
        <v>252</v>
      </c>
      <c r="F408" s="29">
        <v>521</v>
      </c>
      <c r="G408" s="46">
        <f>G409</f>
        <v>5821.8</v>
      </c>
      <c r="H408" s="46">
        <f t="shared" ref="H408:O408" si="173">H409</f>
        <v>0</v>
      </c>
      <c r="I408" s="46">
        <f t="shared" si="173"/>
        <v>5821.8</v>
      </c>
      <c r="J408" s="46">
        <f t="shared" si="173"/>
        <v>543.9</v>
      </c>
      <c r="K408" s="46">
        <f t="shared" si="173"/>
        <v>6365.7</v>
      </c>
      <c r="L408" s="225">
        <f t="shared" si="173"/>
        <v>0</v>
      </c>
      <c r="M408" s="179">
        <f t="shared" si="173"/>
        <v>6365.7</v>
      </c>
      <c r="N408" s="225">
        <f t="shared" si="173"/>
        <v>-731.6</v>
      </c>
      <c r="O408" s="179">
        <f t="shared" si="173"/>
        <v>5693.7</v>
      </c>
      <c r="Q408">
        <f>O408+O411+O414</f>
        <v>6980.7</v>
      </c>
    </row>
    <row r="409" spans="1:18" ht="27" customHeight="1" x14ac:dyDescent="0.25">
      <c r="A409" s="1"/>
      <c r="B409" s="152" t="s">
        <v>120</v>
      </c>
      <c r="C409" s="4">
        <v>902</v>
      </c>
      <c r="D409" s="66" t="s">
        <v>228</v>
      </c>
      <c r="E409" s="7" t="s">
        <v>252</v>
      </c>
      <c r="F409" s="4">
        <v>400</v>
      </c>
      <c r="G409" s="82">
        <f>G410</f>
        <v>5821.8</v>
      </c>
      <c r="I409" s="60">
        <f>G409+H409</f>
        <v>5821.8</v>
      </c>
      <c r="J409" s="127">
        <f>J410</f>
        <v>543.9</v>
      </c>
      <c r="K409" s="56">
        <f>I409+J409</f>
        <v>6365.7</v>
      </c>
      <c r="L409" s="212">
        <f>L410</f>
        <v>0</v>
      </c>
      <c r="M409" s="56">
        <f>K409+L409</f>
        <v>6365.7</v>
      </c>
      <c r="N409" s="212">
        <f>N410</f>
        <v>-731.6</v>
      </c>
      <c r="O409" s="56">
        <v>5693.7</v>
      </c>
    </row>
    <row r="410" spans="1:18" ht="43.5" customHeight="1" x14ac:dyDescent="0.25">
      <c r="A410" s="1"/>
      <c r="B410" s="153" t="s">
        <v>47</v>
      </c>
      <c r="C410" s="4">
        <v>902</v>
      </c>
      <c r="D410" s="66" t="s">
        <v>228</v>
      </c>
      <c r="E410" s="7" t="s">
        <v>252</v>
      </c>
      <c r="F410" s="4">
        <v>414</v>
      </c>
      <c r="G410" s="82">
        <v>5821.8</v>
      </c>
      <c r="I410" s="60">
        <f>G410+H410</f>
        <v>5821.8</v>
      </c>
      <c r="J410" s="127">
        <v>543.9</v>
      </c>
      <c r="K410" s="56">
        <f>I410+J410</f>
        <v>6365.7</v>
      </c>
      <c r="L410" s="212"/>
      <c r="M410" s="56">
        <f>K410+L410</f>
        <v>6365.7</v>
      </c>
      <c r="N410" s="212">
        <v>-731.6</v>
      </c>
      <c r="O410" s="56">
        <v>5693.7</v>
      </c>
    </row>
    <row r="411" spans="1:18" ht="43.5" customHeight="1" x14ac:dyDescent="0.25">
      <c r="A411" s="1"/>
      <c r="B411" s="158" t="s">
        <v>278</v>
      </c>
      <c r="C411" s="29">
        <v>902</v>
      </c>
      <c r="D411" s="72" t="s">
        <v>228</v>
      </c>
      <c r="E411" s="41" t="s">
        <v>252</v>
      </c>
      <c r="F411" s="29">
        <v>521</v>
      </c>
      <c r="G411" s="46">
        <f>G412</f>
        <v>0</v>
      </c>
      <c r="H411" s="46">
        <f t="shared" ref="H411:O411" si="174">H412</f>
        <v>606.29999999999995</v>
      </c>
      <c r="I411" s="46">
        <f t="shared" si="174"/>
        <v>606.29999999999995</v>
      </c>
      <c r="J411" s="46">
        <f t="shared" si="174"/>
        <v>0</v>
      </c>
      <c r="K411" s="46">
        <f t="shared" si="174"/>
        <v>606.29999999999995</v>
      </c>
      <c r="L411" s="225">
        <f t="shared" si="174"/>
        <v>0</v>
      </c>
      <c r="M411" s="179">
        <f t="shared" si="174"/>
        <v>606.29999999999995</v>
      </c>
      <c r="N411" s="225">
        <f t="shared" si="174"/>
        <v>0</v>
      </c>
      <c r="O411" s="179">
        <f t="shared" si="174"/>
        <v>606.29999999999995</v>
      </c>
    </row>
    <row r="412" spans="1:18" ht="33.75" customHeight="1" x14ac:dyDescent="0.25">
      <c r="A412" s="1"/>
      <c r="B412" s="152" t="s">
        <v>120</v>
      </c>
      <c r="C412" s="4">
        <v>902</v>
      </c>
      <c r="D412" s="66" t="s">
        <v>228</v>
      </c>
      <c r="E412" s="7" t="s">
        <v>252</v>
      </c>
      <c r="F412" s="4">
        <v>400</v>
      </c>
      <c r="G412" s="82"/>
      <c r="H412" s="128">
        <f>H413</f>
        <v>606.29999999999995</v>
      </c>
      <c r="I412" s="60">
        <f>G412+H412</f>
        <v>606.29999999999995</v>
      </c>
      <c r="J412" s="127"/>
      <c r="K412" s="56">
        <f>I412+J412</f>
        <v>606.29999999999995</v>
      </c>
      <c r="L412" s="212"/>
      <c r="M412" s="56">
        <f>K412+L412</f>
        <v>606.29999999999995</v>
      </c>
      <c r="N412" s="212"/>
      <c r="O412" s="56">
        <f>M412+N412</f>
        <v>606.29999999999995</v>
      </c>
    </row>
    <row r="413" spans="1:18" ht="43.5" customHeight="1" x14ac:dyDescent="0.25">
      <c r="A413" s="1"/>
      <c r="B413" s="153" t="s">
        <v>47</v>
      </c>
      <c r="C413" s="4">
        <v>902</v>
      </c>
      <c r="D413" s="66" t="s">
        <v>228</v>
      </c>
      <c r="E413" s="7" t="s">
        <v>252</v>
      </c>
      <c r="F413" s="4">
        <v>414</v>
      </c>
      <c r="G413" s="82"/>
      <c r="H413" s="128">
        <v>606.29999999999995</v>
      </c>
      <c r="I413" s="60">
        <f>G413+H413</f>
        <v>606.29999999999995</v>
      </c>
      <c r="J413" s="127"/>
      <c r="K413" s="56">
        <f>I413+J413</f>
        <v>606.29999999999995</v>
      </c>
      <c r="L413" s="212"/>
      <c r="M413" s="56">
        <f>K413+L413</f>
        <v>606.29999999999995</v>
      </c>
      <c r="N413" s="212"/>
      <c r="O413" s="56">
        <f>M413+N413</f>
        <v>606.29999999999995</v>
      </c>
    </row>
    <row r="414" spans="1:18" ht="43.5" customHeight="1" x14ac:dyDescent="0.25">
      <c r="A414" s="1"/>
      <c r="B414" s="166" t="s">
        <v>294</v>
      </c>
      <c r="C414" s="29">
        <v>901</v>
      </c>
      <c r="D414" s="72" t="s">
        <v>228</v>
      </c>
      <c r="E414" s="41" t="s">
        <v>295</v>
      </c>
      <c r="F414" s="29"/>
      <c r="G414" s="29"/>
      <c r="H414" s="29"/>
      <c r="I414" s="29"/>
      <c r="J414" s="138">
        <f>J415</f>
        <v>680.7</v>
      </c>
      <c r="K414" s="138">
        <f>I414+J414</f>
        <v>680.7</v>
      </c>
      <c r="L414" s="237">
        <f>L415</f>
        <v>0</v>
      </c>
      <c r="M414" s="138">
        <f>K414+L414</f>
        <v>680.7</v>
      </c>
      <c r="N414" s="237">
        <f>N415</f>
        <v>0</v>
      </c>
      <c r="O414" s="138">
        <f>M414+N414</f>
        <v>680.7</v>
      </c>
    </row>
    <row r="415" spans="1:18" ht="27.75" customHeight="1" x14ac:dyDescent="0.25">
      <c r="A415" s="1"/>
      <c r="B415" s="152" t="s">
        <v>297</v>
      </c>
      <c r="C415" s="4">
        <v>901</v>
      </c>
      <c r="D415" s="66" t="s">
        <v>228</v>
      </c>
      <c r="E415" s="7" t="s">
        <v>295</v>
      </c>
      <c r="F415" s="4">
        <v>320</v>
      </c>
      <c r="G415" s="82"/>
      <c r="H415" s="129"/>
      <c r="I415" s="60"/>
      <c r="J415" s="133">
        <v>680.7</v>
      </c>
      <c r="K415" s="60">
        <f>I415+J415</f>
        <v>680.7</v>
      </c>
      <c r="L415" s="212"/>
      <c r="M415" s="56">
        <f>K415+L415</f>
        <v>680.7</v>
      </c>
      <c r="N415" s="212"/>
      <c r="O415" s="268">
        <f>M415+N415</f>
        <v>680.7</v>
      </c>
    </row>
    <row r="416" spans="1:18" ht="33" customHeight="1" x14ac:dyDescent="0.25">
      <c r="A416" s="1"/>
      <c r="B416" s="152" t="s">
        <v>296</v>
      </c>
      <c r="C416" s="4">
        <v>901</v>
      </c>
      <c r="D416" s="66" t="s">
        <v>228</v>
      </c>
      <c r="E416" s="7" t="s">
        <v>295</v>
      </c>
      <c r="F416" s="4">
        <v>322</v>
      </c>
      <c r="G416" s="82"/>
      <c r="H416" s="129"/>
      <c r="I416" s="60"/>
      <c r="J416" s="133">
        <v>680.7</v>
      </c>
      <c r="K416" s="60">
        <f>I416+J416</f>
        <v>680.7</v>
      </c>
      <c r="L416" s="212"/>
      <c r="M416" s="56">
        <f>K416+L416</f>
        <v>680.7</v>
      </c>
      <c r="N416" s="212"/>
      <c r="O416" s="268">
        <f>M416+N416</f>
        <v>680.7</v>
      </c>
    </row>
    <row r="417" spans="1:17" ht="24.75" customHeight="1" x14ac:dyDescent="0.25">
      <c r="A417" s="1"/>
      <c r="B417" s="156" t="s">
        <v>178</v>
      </c>
      <c r="C417" s="20">
        <v>904</v>
      </c>
      <c r="D417" s="64" t="s">
        <v>215</v>
      </c>
      <c r="E417" s="20"/>
      <c r="F417" s="20"/>
      <c r="G417" s="80" t="e">
        <f>G418+G427</f>
        <v>#REF!</v>
      </c>
      <c r="H417" s="80" t="e">
        <f>H418+H427+H429</f>
        <v>#REF!</v>
      </c>
      <c r="I417" s="80" t="e">
        <f>I418+I427+I429</f>
        <v>#REF!</v>
      </c>
      <c r="J417" s="80" t="e">
        <f>J418+J427+J429</f>
        <v>#REF!</v>
      </c>
      <c r="K417" s="80" t="e">
        <f>K418+K427+K429</f>
        <v>#REF!</v>
      </c>
      <c r="L417" s="215" t="e">
        <f>L418+L427+L429+L432</f>
        <v>#REF!</v>
      </c>
      <c r="M417" s="171" t="e">
        <f>M418+M427+M429+M432</f>
        <v>#REF!</v>
      </c>
      <c r="N417" s="215" t="e">
        <f>N418+N427+N429+N432</f>
        <v>#REF!</v>
      </c>
      <c r="O417" s="171">
        <f>O418+O427+O429+O432+O421+O423+O425</f>
        <v>16796.800000000003</v>
      </c>
    </row>
    <row r="418" spans="1:17" ht="24.75" customHeight="1" x14ac:dyDescent="0.25">
      <c r="A418" s="1"/>
      <c r="B418" s="155" t="s">
        <v>52</v>
      </c>
      <c r="C418" s="10">
        <v>904</v>
      </c>
      <c r="D418" s="68" t="s">
        <v>6</v>
      </c>
      <c r="E418" s="10" t="s">
        <v>61</v>
      </c>
      <c r="F418" s="10" t="s">
        <v>20</v>
      </c>
      <c r="G418" s="93">
        <f>G419</f>
        <v>8701.2000000000007</v>
      </c>
      <c r="H418" s="93">
        <f t="shared" ref="H418:O418" si="175">H419</f>
        <v>100</v>
      </c>
      <c r="I418" s="93">
        <f t="shared" si="175"/>
        <v>8801.2000000000007</v>
      </c>
      <c r="J418" s="93">
        <f t="shared" si="175"/>
        <v>1000</v>
      </c>
      <c r="K418" s="93">
        <f t="shared" si="175"/>
        <v>9801.2000000000007</v>
      </c>
      <c r="L418" s="214">
        <f t="shared" si="175"/>
        <v>600</v>
      </c>
      <c r="M418" s="32">
        <f t="shared" si="175"/>
        <v>10401.200000000001</v>
      </c>
      <c r="N418" s="214">
        <f t="shared" si="175"/>
        <v>325.89999999999998</v>
      </c>
      <c r="O418" s="32">
        <f t="shared" si="175"/>
        <v>10727.1</v>
      </c>
    </row>
    <row r="419" spans="1:17" ht="37.5" customHeight="1" x14ac:dyDescent="0.25">
      <c r="A419" s="1"/>
      <c r="B419" s="152" t="s">
        <v>10</v>
      </c>
      <c r="C419" s="6">
        <v>904</v>
      </c>
      <c r="D419" s="65" t="s">
        <v>6</v>
      </c>
      <c r="E419" s="6" t="s">
        <v>61</v>
      </c>
      <c r="F419" s="6" t="s">
        <v>59</v>
      </c>
      <c r="G419" s="81">
        <f>G420</f>
        <v>8701.2000000000007</v>
      </c>
      <c r="H419" s="128">
        <f>H420</f>
        <v>100</v>
      </c>
      <c r="I419" s="60">
        <f>G419+H419</f>
        <v>8801.2000000000007</v>
      </c>
      <c r="J419" s="127">
        <f>J420</f>
        <v>1000</v>
      </c>
      <c r="K419" s="56">
        <f>I419+J419</f>
        <v>9801.2000000000007</v>
      </c>
      <c r="L419" s="212">
        <f>L420</f>
        <v>600</v>
      </c>
      <c r="M419" s="56">
        <f>K419+L419</f>
        <v>10401.200000000001</v>
      </c>
      <c r="N419" s="212">
        <f>N420</f>
        <v>325.89999999999998</v>
      </c>
      <c r="O419" s="56">
        <f>M419+N419</f>
        <v>10727.1</v>
      </c>
    </row>
    <row r="420" spans="1:17" ht="44.25" customHeight="1" x14ac:dyDescent="0.25">
      <c r="A420" s="1"/>
      <c r="B420" s="153" t="s">
        <v>118</v>
      </c>
      <c r="C420" s="4">
        <v>904</v>
      </c>
      <c r="D420" s="66" t="s">
        <v>6</v>
      </c>
      <c r="E420" s="4" t="s">
        <v>61</v>
      </c>
      <c r="F420" s="4" t="s">
        <v>78</v>
      </c>
      <c r="G420" s="82">
        <v>8701.2000000000007</v>
      </c>
      <c r="H420" s="128">
        <v>100</v>
      </c>
      <c r="I420" s="60">
        <f>G420+H420</f>
        <v>8801.2000000000007</v>
      </c>
      <c r="J420" s="127">
        <v>1000</v>
      </c>
      <c r="K420" s="56">
        <f>I420+J420</f>
        <v>9801.2000000000007</v>
      </c>
      <c r="L420" s="212">
        <v>600</v>
      </c>
      <c r="M420" s="56">
        <f>K420+L420</f>
        <v>10401.200000000001</v>
      </c>
      <c r="N420" s="212">
        <v>325.89999999999998</v>
      </c>
      <c r="O420" s="56">
        <f>M420+N420</f>
        <v>10727.1</v>
      </c>
    </row>
    <row r="421" spans="1:17" ht="44.25" customHeight="1" x14ac:dyDescent="0.25">
      <c r="A421" s="1"/>
      <c r="B421" s="155" t="s">
        <v>290</v>
      </c>
      <c r="C421" s="11" t="s">
        <v>291</v>
      </c>
      <c r="D421" s="68" t="s">
        <v>6</v>
      </c>
      <c r="E421" s="11" t="s">
        <v>289</v>
      </c>
      <c r="F421" s="11" t="s">
        <v>59</v>
      </c>
      <c r="G421" s="11" t="s">
        <v>334</v>
      </c>
      <c r="H421" s="11" t="s">
        <v>335</v>
      </c>
      <c r="I421" s="11" t="s">
        <v>336</v>
      </c>
      <c r="J421" s="11" t="s">
        <v>337</v>
      </c>
      <c r="K421" s="11" t="s">
        <v>338</v>
      </c>
      <c r="L421" s="11" t="s">
        <v>339</v>
      </c>
      <c r="M421" s="11" t="s">
        <v>340</v>
      </c>
      <c r="N421" s="11" t="s">
        <v>341</v>
      </c>
      <c r="O421" s="137">
        <f>O422</f>
        <v>2316.4</v>
      </c>
    </row>
    <row r="422" spans="1:17" ht="44.25" customHeight="1" x14ac:dyDescent="0.25">
      <c r="A422" s="1"/>
      <c r="B422" s="153" t="s">
        <v>118</v>
      </c>
      <c r="C422" s="7" t="s">
        <v>291</v>
      </c>
      <c r="D422" s="66" t="s">
        <v>6</v>
      </c>
      <c r="E422" s="7" t="s">
        <v>289</v>
      </c>
      <c r="F422" s="7" t="s">
        <v>78</v>
      </c>
      <c r="G422" s="82"/>
      <c r="H422" s="129"/>
      <c r="I422" s="60"/>
      <c r="J422" s="133"/>
      <c r="K422" s="60"/>
      <c r="L422" s="212"/>
      <c r="M422" s="56"/>
      <c r="N422" s="212"/>
      <c r="O422" s="268">
        <v>2316.4</v>
      </c>
    </row>
    <row r="423" spans="1:17" ht="44.25" customHeight="1" x14ac:dyDescent="0.25">
      <c r="A423" s="1"/>
      <c r="B423" s="155" t="s">
        <v>290</v>
      </c>
      <c r="C423" s="11" t="s">
        <v>291</v>
      </c>
      <c r="D423" s="68" t="s">
        <v>6</v>
      </c>
      <c r="E423" s="11" t="s">
        <v>320</v>
      </c>
      <c r="F423" s="11" t="s">
        <v>59</v>
      </c>
      <c r="G423" s="11" t="s">
        <v>334</v>
      </c>
      <c r="H423" s="11" t="s">
        <v>335</v>
      </c>
      <c r="I423" s="11" t="s">
        <v>336</v>
      </c>
      <c r="J423" s="11" t="s">
        <v>337</v>
      </c>
      <c r="K423" s="11" t="s">
        <v>338</v>
      </c>
      <c r="L423" s="11" t="s">
        <v>339</v>
      </c>
      <c r="M423" s="11" t="s">
        <v>340</v>
      </c>
      <c r="N423" s="11" t="s">
        <v>341</v>
      </c>
      <c r="O423" s="137">
        <f>O424</f>
        <v>320.7</v>
      </c>
    </row>
    <row r="424" spans="1:17" ht="44.25" customHeight="1" x14ac:dyDescent="0.25">
      <c r="A424" s="1"/>
      <c r="B424" s="153" t="s">
        <v>118</v>
      </c>
      <c r="C424" s="7" t="s">
        <v>291</v>
      </c>
      <c r="D424" s="66" t="s">
        <v>6</v>
      </c>
      <c r="E424" s="7" t="s">
        <v>320</v>
      </c>
      <c r="F424" s="7" t="s">
        <v>78</v>
      </c>
      <c r="G424" s="82"/>
      <c r="H424" s="129"/>
      <c r="I424" s="60"/>
      <c r="J424" s="133"/>
      <c r="K424" s="60"/>
      <c r="L424" s="212"/>
      <c r="M424" s="56"/>
      <c r="N424" s="212"/>
      <c r="O424" s="268">
        <v>320.7</v>
      </c>
    </row>
    <row r="425" spans="1:17" ht="44.25" customHeight="1" x14ac:dyDescent="0.25">
      <c r="A425" s="1"/>
      <c r="B425" s="155" t="s">
        <v>307</v>
      </c>
      <c r="C425" s="11" t="s">
        <v>291</v>
      </c>
      <c r="D425" s="68" t="s">
        <v>6</v>
      </c>
      <c r="E425" s="11" t="s">
        <v>333</v>
      </c>
      <c r="F425" s="11"/>
      <c r="G425" s="11" t="s">
        <v>347</v>
      </c>
      <c r="H425" s="11" t="s">
        <v>348</v>
      </c>
      <c r="I425" s="11" t="s">
        <v>349</v>
      </c>
      <c r="J425" s="11" t="s">
        <v>350</v>
      </c>
      <c r="K425" s="11" t="s">
        <v>351</v>
      </c>
      <c r="L425" s="11" t="s">
        <v>352</v>
      </c>
      <c r="M425" s="11" t="s">
        <v>353</v>
      </c>
      <c r="N425" s="11" t="s">
        <v>354</v>
      </c>
      <c r="O425" s="137">
        <f>O426</f>
        <v>36.9</v>
      </c>
    </row>
    <row r="426" spans="1:17" ht="44.25" customHeight="1" x14ac:dyDescent="0.25">
      <c r="A426" s="1"/>
      <c r="B426" s="153" t="s">
        <v>118</v>
      </c>
      <c r="C426" s="7" t="s">
        <v>291</v>
      </c>
      <c r="D426" s="66" t="s">
        <v>6</v>
      </c>
      <c r="E426" s="7" t="s">
        <v>333</v>
      </c>
      <c r="F426" s="7" t="s">
        <v>78</v>
      </c>
      <c r="G426" s="82"/>
      <c r="H426" s="129"/>
      <c r="I426" s="60"/>
      <c r="J426" s="133"/>
      <c r="K426" s="60"/>
      <c r="L426" s="212"/>
      <c r="M426" s="56"/>
      <c r="N426" s="212"/>
      <c r="O426" s="56">
        <v>36.9</v>
      </c>
    </row>
    <row r="427" spans="1:17" ht="15" customHeight="1" x14ac:dyDescent="0.25">
      <c r="A427" s="1"/>
      <c r="B427" s="155" t="s">
        <v>178</v>
      </c>
      <c r="C427" s="10">
        <v>904</v>
      </c>
      <c r="D427" s="68" t="s">
        <v>6</v>
      </c>
      <c r="E427" s="11" t="s">
        <v>226</v>
      </c>
      <c r="F427" s="10" t="s">
        <v>20</v>
      </c>
      <c r="G427" s="93" t="e">
        <f>#REF!</f>
        <v>#REF!</v>
      </c>
      <c r="H427" s="93" t="e">
        <f>#REF!</f>
        <v>#REF!</v>
      </c>
      <c r="I427" s="93" t="e">
        <f>#REF!</f>
        <v>#REF!</v>
      </c>
      <c r="J427" s="93" t="e">
        <f>#REF!</f>
        <v>#REF!</v>
      </c>
      <c r="K427" s="93" t="e">
        <f>#REF!</f>
        <v>#REF!</v>
      </c>
      <c r="L427" s="214" t="e">
        <f>#REF!</f>
        <v>#REF!</v>
      </c>
      <c r="M427" s="32" t="e">
        <f>#REF!</f>
        <v>#REF!</v>
      </c>
      <c r="N427" s="214" t="e">
        <f>#REF!</f>
        <v>#REF!</v>
      </c>
      <c r="O427" s="32">
        <f>O428</f>
        <v>703.3</v>
      </c>
    </row>
    <row r="428" spans="1:17" ht="35.25" customHeight="1" x14ac:dyDescent="0.25">
      <c r="A428" s="1"/>
      <c r="B428" s="153" t="s">
        <v>81</v>
      </c>
      <c r="C428" s="4">
        <v>904</v>
      </c>
      <c r="D428" s="66" t="s">
        <v>6</v>
      </c>
      <c r="E428" s="7" t="s">
        <v>226</v>
      </c>
      <c r="F428" s="4" t="s">
        <v>133</v>
      </c>
      <c r="G428" s="82">
        <v>800</v>
      </c>
      <c r="I428" s="60">
        <f>G428+H428</f>
        <v>800</v>
      </c>
      <c r="J428" s="127"/>
      <c r="K428" s="56">
        <f>I428+J428</f>
        <v>800</v>
      </c>
      <c r="L428" s="212"/>
      <c r="M428" s="56">
        <f>K428+L428</f>
        <v>800</v>
      </c>
      <c r="N428" s="212"/>
      <c r="O428" s="262">
        <v>703.3</v>
      </c>
      <c r="Q428">
        <f>O136+O138+O142+O155+O157+O159+O162+O172+O187+O189+O195+O197+O276+O280+O427</f>
        <v>4162.2</v>
      </c>
    </row>
    <row r="429" spans="1:17" ht="35.25" customHeight="1" x14ac:dyDescent="0.25">
      <c r="A429" s="1"/>
      <c r="B429" s="158" t="s">
        <v>258</v>
      </c>
      <c r="C429" s="29">
        <v>902</v>
      </c>
      <c r="D429" s="72" t="s">
        <v>6</v>
      </c>
      <c r="E429" s="41" t="s">
        <v>259</v>
      </c>
      <c r="F429" s="29"/>
      <c r="G429" s="46"/>
      <c r="H429" s="110">
        <f>H430</f>
        <v>3000</v>
      </c>
      <c r="I429" s="112">
        <f>I430</f>
        <v>3000</v>
      </c>
      <c r="J429" s="112">
        <f t="shared" ref="J429:O429" si="176">J430</f>
        <v>0</v>
      </c>
      <c r="K429" s="112">
        <f t="shared" si="176"/>
        <v>3000</v>
      </c>
      <c r="L429" s="238">
        <f t="shared" si="176"/>
        <v>0</v>
      </c>
      <c r="M429" s="110">
        <f t="shared" si="176"/>
        <v>3000</v>
      </c>
      <c r="N429" s="238">
        <f t="shared" si="176"/>
        <v>0</v>
      </c>
      <c r="O429" s="110">
        <f t="shared" si="176"/>
        <v>2475.1</v>
      </c>
    </row>
    <row r="430" spans="1:17" ht="35.25" customHeight="1" x14ac:dyDescent="0.25">
      <c r="A430" s="1"/>
      <c r="B430" s="152" t="s">
        <v>73</v>
      </c>
      <c r="C430" s="4">
        <v>902</v>
      </c>
      <c r="D430" s="66" t="s">
        <v>6</v>
      </c>
      <c r="E430" s="7" t="s">
        <v>259</v>
      </c>
      <c r="F430" s="4">
        <v>400</v>
      </c>
      <c r="G430" s="82"/>
      <c r="H430" s="56">
        <f>H431</f>
        <v>3000</v>
      </c>
      <c r="I430" s="60">
        <f>G430+H430</f>
        <v>3000</v>
      </c>
      <c r="J430" s="127"/>
      <c r="K430" s="56">
        <f>I430+J430</f>
        <v>3000</v>
      </c>
      <c r="L430" s="212"/>
      <c r="M430" s="56">
        <f>K430+L430</f>
        <v>3000</v>
      </c>
      <c r="N430" s="212"/>
      <c r="O430" s="268">
        <v>2475.1</v>
      </c>
    </row>
    <row r="431" spans="1:17" ht="35.25" customHeight="1" x14ac:dyDescent="0.25">
      <c r="A431" s="1"/>
      <c r="B431" s="153" t="s">
        <v>81</v>
      </c>
      <c r="C431" s="4">
        <v>902</v>
      </c>
      <c r="D431" s="66" t="s">
        <v>6</v>
      </c>
      <c r="E431" s="7" t="s">
        <v>259</v>
      </c>
      <c r="F431" s="4">
        <v>414</v>
      </c>
      <c r="G431" s="82"/>
      <c r="H431" s="56">
        <v>3000</v>
      </c>
      <c r="I431" s="60">
        <f>G431+H431</f>
        <v>3000</v>
      </c>
      <c r="J431" s="127"/>
      <c r="K431" s="56">
        <f>I431+J431</f>
        <v>3000</v>
      </c>
      <c r="L431" s="212"/>
      <c r="M431" s="56">
        <f>K431+L431</f>
        <v>3000</v>
      </c>
      <c r="N431" s="212"/>
      <c r="O431" s="268">
        <v>2475.1</v>
      </c>
    </row>
    <row r="432" spans="1:17" ht="35.25" customHeight="1" x14ac:dyDescent="0.25">
      <c r="A432" s="1"/>
      <c r="B432" s="186" t="s">
        <v>307</v>
      </c>
      <c r="C432" s="30" t="s">
        <v>291</v>
      </c>
      <c r="D432" s="69" t="s">
        <v>6</v>
      </c>
      <c r="E432" s="30" t="s">
        <v>308</v>
      </c>
      <c r="F432" s="30" t="s">
        <v>59</v>
      </c>
      <c r="G432" s="184">
        <f>G433</f>
        <v>0</v>
      </c>
      <c r="H432" s="184">
        <f t="shared" ref="H432:O432" si="177">H433</f>
        <v>0</v>
      </c>
      <c r="I432" s="184">
        <f t="shared" si="177"/>
        <v>0</v>
      </c>
      <c r="J432" s="184">
        <f t="shared" si="177"/>
        <v>0</v>
      </c>
      <c r="K432" s="184">
        <f t="shared" si="177"/>
        <v>0</v>
      </c>
      <c r="L432" s="224">
        <f t="shared" si="177"/>
        <v>217.3</v>
      </c>
      <c r="M432" s="185">
        <f t="shared" si="177"/>
        <v>217.3</v>
      </c>
      <c r="N432" s="224">
        <f t="shared" si="177"/>
        <v>0</v>
      </c>
      <c r="O432" s="185">
        <f t="shared" si="177"/>
        <v>217.3</v>
      </c>
    </row>
    <row r="433" spans="1:19" ht="35.25" customHeight="1" x14ac:dyDescent="0.25">
      <c r="A433" s="1"/>
      <c r="B433" s="167" t="s">
        <v>50</v>
      </c>
      <c r="C433" s="7" t="s">
        <v>291</v>
      </c>
      <c r="D433" s="66" t="s">
        <v>6</v>
      </c>
      <c r="E433" s="7" t="s">
        <v>308</v>
      </c>
      <c r="F433" s="7" t="s">
        <v>28</v>
      </c>
      <c r="G433" s="99"/>
      <c r="H433" s="128"/>
      <c r="I433" s="60"/>
      <c r="J433" s="127"/>
      <c r="K433" s="131"/>
      <c r="L433" s="212">
        <v>217.3</v>
      </c>
      <c r="M433" s="131">
        <f>K433+L433</f>
        <v>217.3</v>
      </c>
      <c r="N433" s="212"/>
      <c r="O433" s="269">
        <f>M433+N433</f>
        <v>217.3</v>
      </c>
    </row>
    <row r="434" spans="1:19" ht="27" customHeight="1" x14ac:dyDescent="0.25">
      <c r="A434" s="1"/>
      <c r="B434" s="154" t="s">
        <v>109</v>
      </c>
      <c r="C434" s="22">
        <v>902</v>
      </c>
      <c r="D434" s="67" t="s">
        <v>216</v>
      </c>
      <c r="E434" s="22"/>
      <c r="F434" s="22"/>
      <c r="G434" s="83">
        <f t="shared" ref="G434:L434" si="178">G435+G438+G441+G446+G466+G471+G469+G455+G458+G473+G460+G462+G464</f>
        <v>63470.5</v>
      </c>
      <c r="H434" s="83">
        <f t="shared" si="178"/>
        <v>8855.5</v>
      </c>
      <c r="I434" s="83">
        <f t="shared" si="178"/>
        <v>72326</v>
      </c>
      <c r="J434" s="83">
        <f t="shared" si="178"/>
        <v>12115</v>
      </c>
      <c r="K434" s="83">
        <f t="shared" si="178"/>
        <v>84441</v>
      </c>
      <c r="L434" s="215">
        <f t="shared" si="178"/>
        <v>13187.699999999999</v>
      </c>
      <c r="M434" s="172">
        <f>M435+M438+M441+M446+M466+M471+M469+M455+M458+M473+M460+M462+M464</f>
        <v>97628.7</v>
      </c>
      <c r="N434" s="215">
        <f t="shared" ref="N434" si="179">N435+N438+N441+N446+N466+N471+N469+N455+N458+N473+N460+N462+N464</f>
        <v>4577.9000000000005</v>
      </c>
      <c r="O434" s="172">
        <f>O435+O438+O441+O446+O466+O471+O469+O455+O458+O473+O460+O462+O464+O449+O452</f>
        <v>101875.80000000002</v>
      </c>
    </row>
    <row r="435" spans="1:19" ht="28.5" customHeight="1" x14ac:dyDescent="0.25">
      <c r="A435" s="1"/>
      <c r="B435" s="155" t="s">
        <v>17</v>
      </c>
      <c r="C435" s="10">
        <v>902</v>
      </c>
      <c r="D435" s="68" t="s">
        <v>70</v>
      </c>
      <c r="E435" s="10" t="s">
        <v>128</v>
      </c>
      <c r="F435" s="10" t="s">
        <v>20</v>
      </c>
      <c r="G435" s="93">
        <f>G436</f>
        <v>34555</v>
      </c>
      <c r="H435" s="93">
        <f t="shared" ref="H435:O435" si="180">H436</f>
        <v>0</v>
      </c>
      <c r="I435" s="93">
        <f t="shared" si="180"/>
        <v>34555</v>
      </c>
      <c r="J435" s="93">
        <f t="shared" si="180"/>
        <v>454.2</v>
      </c>
      <c r="K435" s="93">
        <f t="shared" si="180"/>
        <v>35009.199999999997</v>
      </c>
      <c r="L435" s="214">
        <f t="shared" si="180"/>
        <v>0</v>
      </c>
      <c r="M435" s="32">
        <f t="shared" si="180"/>
        <v>35009.199999999997</v>
      </c>
      <c r="N435" s="214">
        <f t="shared" si="180"/>
        <v>-3</v>
      </c>
      <c r="O435" s="32">
        <f t="shared" si="180"/>
        <v>35006.199999999997</v>
      </c>
    </row>
    <row r="436" spans="1:19" ht="15" customHeight="1" x14ac:dyDescent="0.25">
      <c r="A436" s="1"/>
      <c r="B436" s="152" t="s">
        <v>91</v>
      </c>
      <c r="C436" s="6">
        <v>902</v>
      </c>
      <c r="D436" s="65" t="s">
        <v>70</v>
      </c>
      <c r="E436" s="6" t="s">
        <v>128</v>
      </c>
      <c r="F436" s="6" t="s">
        <v>8</v>
      </c>
      <c r="G436" s="81">
        <v>34555</v>
      </c>
      <c r="I436" s="60">
        <f>G436+H436</f>
        <v>34555</v>
      </c>
      <c r="J436" s="127">
        <f>J437</f>
        <v>454.2</v>
      </c>
      <c r="K436" s="56">
        <f>I436+J436</f>
        <v>35009.199999999997</v>
      </c>
      <c r="L436" s="212">
        <f>L437</f>
        <v>0</v>
      </c>
      <c r="M436" s="56">
        <f>K436+L436</f>
        <v>35009.199999999997</v>
      </c>
      <c r="N436" s="212">
        <f>N437</f>
        <v>-3</v>
      </c>
      <c r="O436" s="262">
        <f>M436+N436</f>
        <v>35006.199999999997</v>
      </c>
    </row>
    <row r="437" spans="1:19" ht="25.5" customHeight="1" x14ac:dyDescent="0.25">
      <c r="A437" s="1"/>
      <c r="B437" s="153" t="s">
        <v>72</v>
      </c>
      <c r="C437" s="4">
        <v>902</v>
      </c>
      <c r="D437" s="66" t="s">
        <v>70</v>
      </c>
      <c r="E437" s="4" t="s">
        <v>128</v>
      </c>
      <c r="F437" s="4" t="s">
        <v>66</v>
      </c>
      <c r="G437" s="82">
        <v>34555</v>
      </c>
      <c r="I437" s="60">
        <f>G437+H437</f>
        <v>34555</v>
      </c>
      <c r="J437" s="127">
        <v>454.2</v>
      </c>
      <c r="K437" s="56">
        <f>I437+J437</f>
        <v>35009.199999999997</v>
      </c>
      <c r="L437" s="212"/>
      <c r="M437" s="56">
        <f>K437+L437</f>
        <v>35009.199999999997</v>
      </c>
      <c r="N437" s="212">
        <v>-3</v>
      </c>
      <c r="O437" s="262">
        <f>M437+N437</f>
        <v>35006.199999999997</v>
      </c>
    </row>
    <row r="438" spans="1:19" ht="40.5" customHeight="1" x14ac:dyDescent="0.25">
      <c r="A438" s="1"/>
      <c r="B438" s="155" t="s">
        <v>222</v>
      </c>
      <c r="C438" s="10">
        <v>902</v>
      </c>
      <c r="D438" s="68" t="s">
        <v>70</v>
      </c>
      <c r="E438" s="10" t="s">
        <v>138</v>
      </c>
      <c r="F438" s="10" t="s">
        <v>20</v>
      </c>
      <c r="G438" s="93">
        <f t="shared" ref="G438:O439" si="181">G439</f>
        <v>3533</v>
      </c>
      <c r="H438" s="32">
        <f t="shared" si="181"/>
        <v>221</v>
      </c>
      <c r="I438" s="93">
        <f t="shared" si="181"/>
        <v>3754</v>
      </c>
      <c r="J438" s="93">
        <f t="shared" si="181"/>
        <v>0</v>
      </c>
      <c r="K438" s="93">
        <f t="shared" si="181"/>
        <v>3754</v>
      </c>
      <c r="L438" s="214">
        <f t="shared" si="181"/>
        <v>0</v>
      </c>
      <c r="M438" s="32">
        <f t="shared" si="181"/>
        <v>3754</v>
      </c>
      <c r="N438" s="214">
        <f t="shared" si="181"/>
        <v>0</v>
      </c>
      <c r="O438" s="32">
        <f t="shared" si="181"/>
        <v>3754</v>
      </c>
      <c r="S438">
        <f>O435+O438+O441+O446+O452+O455+O458+O460+O462+O464+O466+O469+O471+O473+O449</f>
        <v>101875.8</v>
      </c>
    </row>
    <row r="439" spans="1:19" ht="15" customHeight="1" x14ac:dyDescent="0.25">
      <c r="A439" s="1"/>
      <c r="B439" s="152" t="s">
        <v>91</v>
      </c>
      <c r="C439" s="6">
        <v>902</v>
      </c>
      <c r="D439" s="65" t="s">
        <v>70</v>
      </c>
      <c r="E439" s="6" t="s">
        <v>138</v>
      </c>
      <c r="F439" s="6" t="s">
        <v>8</v>
      </c>
      <c r="G439" s="86">
        <f t="shared" si="181"/>
        <v>3533</v>
      </c>
      <c r="H439" s="111">
        <f t="shared" si="181"/>
        <v>221</v>
      </c>
      <c r="I439" s="86">
        <f t="shared" si="181"/>
        <v>3754</v>
      </c>
      <c r="J439" s="127"/>
      <c r="K439" s="56">
        <f>I439+J439</f>
        <v>3754</v>
      </c>
      <c r="L439" s="212"/>
      <c r="M439" s="56">
        <f>K439+L439</f>
        <v>3754</v>
      </c>
      <c r="N439" s="212"/>
      <c r="O439" s="262">
        <f>M439+N439</f>
        <v>3754</v>
      </c>
    </row>
    <row r="440" spans="1:19" ht="24" customHeight="1" x14ac:dyDescent="0.25">
      <c r="A440" s="1"/>
      <c r="B440" s="153" t="s">
        <v>72</v>
      </c>
      <c r="C440" s="4">
        <v>902</v>
      </c>
      <c r="D440" s="66" t="s">
        <v>70</v>
      </c>
      <c r="E440" s="4" t="s">
        <v>138</v>
      </c>
      <c r="F440" s="4" t="s">
        <v>66</v>
      </c>
      <c r="G440" s="82">
        <v>3533</v>
      </c>
      <c r="H440" s="34">
        <v>221</v>
      </c>
      <c r="I440" s="82">
        <f>G440+H440</f>
        <v>3754</v>
      </c>
      <c r="J440" s="127"/>
      <c r="K440" s="56">
        <f>I440+J440</f>
        <v>3754</v>
      </c>
      <c r="L440" s="212"/>
      <c r="M440" s="56">
        <f>K440+L440</f>
        <v>3754</v>
      </c>
      <c r="N440" s="212"/>
      <c r="O440" s="262">
        <f>M440+N440</f>
        <v>3754</v>
      </c>
    </row>
    <row r="441" spans="1:19" ht="15" customHeight="1" x14ac:dyDescent="0.25">
      <c r="A441" s="1"/>
      <c r="B441" s="155" t="s">
        <v>177</v>
      </c>
      <c r="C441" s="10">
        <v>902</v>
      </c>
      <c r="D441" s="68" t="s">
        <v>125</v>
      </c>
      <c r="E441" s="10" t="s">
        <v>4</v>
      </c>
      <c r="F441" s="10" t="s">
        <v>20</v>
      </c>
      <c r="G441" s="93">
        <f>G442+G444</f>
        <v>8500.6</v>
      </c>
      <c r="H441" s="93">
        <f t="shared" ref="H441:K441" si="182">H442+H444</f>
        <v>0</v>
      </c>
      <c r="I441" s="93">
        <f t="shared" si="182"/>
        <v>8500.6</v>
      </c>
      <c r="J441" s="93">
        <f t="shared" si="182"/>
        <v>-899.6</v>
      </c>
      <c r="K441" s="93">
        <f t="shared" si="182"/>
        <v>7601</v>
      </c>
      <c r="L441" s="214">
        <f t="shared" ref="L441:M441" si="183">L442+L444</f>
        <v>1642.4</v>
      </c>
      <c r="M441" s="32">
        <f t="shared" si="183"/>
        <v>9243.4</v>
      </c>
      <c r="N441" s="214">
        <f t="shared" ref="N441:O441" si="184">N442+N444</f>
        <v>1763.4</v>
      </c>
      <c r="O441" s="32">
        <f t="shared" si="184"/>
        <v>9197.2999999999993</v>
      </c>
    </row>
    <row r="442" spans="1:19" ht="15" customHeight="1" x14ac:dyDescent="0.25">
      <c r="A442" s="1"/>
      <c r="B442" s="152" t="s">
        <v>91</v>
      </c>
      <c r="C442" s="6">
        <v>902</v>
      </c>
      <c r="D442" s="65" t="s">
        <v>292</v>
      </c>
      <c r="E442" s="6" t="s">
        <v>4</v>
      </c>
      <c r="F442" s="6">
        <v>500</v>
      </c>
      <c r="G442" s="81">
        <f>G443</f>
        <v>3653.1</v>
      </c>
      <c r="I442" s="60">
        <f>G442+H442</f>
        <v>3653.1</v>
      </c>
      <c r="J442" s="127">
        <f>J443</f>
        <v>-608.1</v>
      </c>
      <c r="K442" s="56">
        <f>I442+J442</f>
        <v>3045</v>
      </c>
      <c r="L442" s="212">
        <f>L443</f>
        <v>50</v>
      </c>
      <c r="M442" s="56">
        <f>K442+L442</f>
        <v>3095</v>
      </c>
      <c r="N442" s="212">
        <f>N443</f>
        <v>43</v>
      </c>
      <c r="O442" s="262">
        <v>3406.2</v>
      </c>
    </row>
    <row r="443" spans="1:19" ht="15" customHeight="1" x14ac:dyDescent="0.25">
      <c r="A443" s="1"/>
      <c r="B443" s="153" t="s">
        <v>1</v>
      </c>
      <c r="C443" s="7" t="s">
        <v>293</v>
      </c>
      <c r="D443" s="66" t="s">
        <v>292</v>
      </c>
      <c r="E443" s="4" t="s">
        <v>4</v>
      </c>
      <c r="F443" s="4">
        <v>540</v>
      </c>
      <c r="G443" s="82">
        <v>3653.1</v>
      </c>
      <c r="I443" s="60">
        <f t="shared" ref="I443:I445" si="185">G443+H443</f>
        <v>3653.1</v>
      </c>
      <c r="J443" s="127">
        <v>-608.1</v>
      </c>
      <c r="K443" s="56">
        <f t="shared" ref="K443:K445" si="186">I443+J443</f>
        <v>3045</v>
      </c>
      <c r="L443" s="212">
        <v>50</v>
      </c>
      <c r="M443" s="56">
        <f t="shared" ref="M443:M445" si="187">K443+L443</f>
        <v>3095</v>
      </c>
      <c r="N443" s="212">
        <v>43</v>
      </c>
      <c r="O443" s="262">
        <v>3406.2</v>
      </c>
    </row>
    <row r="444" spans="1:19" ht="15" customHeight="1" x14ac:dyDescent="0.25">
      <c r="A444" s="1"/>
      <c r="B444" s="152" t="s">
        <v>109</v>
      </c>
      <c r="C444" s="8" t="s">
        <v>293</v>
      </c>
      <c r="D444" s="65" t="s">
        <v>3</v>
      </c>
      <c r="E444" s="6" t="s">
        <v>12</v>
      </c>
      <c r="F444" s="6" t="s">
        <v>48</v>
      </c>
      <c r="G444" s="81">
        <f>G445</f>
        <v>4847.5</v>
      </c>
      <c r="I444" s="60">
        <f t="shared" si="185"/>
        <v>4847.5</v>
      </c>
      <c r="J444" s="127">
        <v>-291.5</v>
      </c>
      <c r="K444" s="56">
        <f t="shared" si="186"/>
        <v>4556</v>
      </c>
      <c r="L444" s="212">
        <v>1592.4</v>
      </c>
      <c r="M444" s="56">
        <f t="shared" si="187"/>
        <v>6148.4</v>
      </c>
      <c r="N444" s="212">
        <v>1720.4</v>
      </c>
      <c r="O444" s="262">
        <v>5791.1</v>
      </c>
    </row>
    <row r="445" spans="1:19" ht="15" customHeight="1" x14ac:dyDescent="0.25">
      <c r="A445" s="1"/>
      <c r="B445" s="153" t="s">
        <v>2</v>
      </c>
      <c r="C445" s="8" t="s">
        <v>293</v>
      </c>
      <c r="D445" s="66" t="s">
        <v>3</v>
      </c>
      <c r="E445" s="4" t="s">
        <v>12</v>
      </c>
      <c r="F445" s="4" t="s">
        <v>131</v>
      </c>
      <c r="G445" s="82">
        <v>4847.5</v>
      </c>
      <c r="I445" s="60">
        <f t="shared" si="185"/>
        <v>4847.5</v>
      </c>
      <c r="J445" s="127">
        <v>-291.5</v>
      </c>
      <c r="K445" s="56">
        <f t="shared" si="186"/>
        <v>4556</v>
      </c>
      <c r="L445" s="212">
        <v>1592.4</v>
      </c>
      <c r="M445" s="56">
        <f t="shared" si="187"/>
        <v>6148.4</v>
      </c>
      <c r="N445" s="212">
        <v>1720.4</v>
      </c>
      <c r="O445" s="262">
        <v>5791.1</v>
      </c>
    </row>
    <row r="446" spans="1:19" ht="53.25" customHeight="1" x14ac:dyDescent="0.25">
      <c r="A446" s="45"/>
      <c r="B446" s="155" t="s">
        <v>287</v>
      </c>
      <c r="C446" s="11" t="s">
        <v>293</v>
      </c>
      <c r="D446" s="68" t="s">
        <v>125</v>
      </c>
      <c r="E446" s="11" t="s">
        <v>288</v>
      </c>
      <c r="F446" s="10" t="s">
        <v>20</v>
      </c>
      <c r="G446" s="93">
        <f>G447</f>
        <v>0</v>
      </c>
      <c r="H446" s="93">
        <f t="shared" ref="H446:O446" si="188">H447</f>
        <v>0</v>
      </c>
      <c r="I446" s="93">
        <f t="shared" si="188"/>
        <v>0</v>
      </c>
      <c r="J446" s="93">
        <f t="shared" si="188"/>
        <v>2240.4</v>
      </c>
      <c r="K446" s="93">
        <f t="shared" si="188"/>
        <v>2240.4</v>
      </c>
      <c r="L446" s="214">
        <f t="shared" si="188"/>
        <v>234.7</v>
      </c>
      <c r="M446" s="32">
        <f t="shared" si="188"/>
        <v>2475.1</v>
      </c>
      <c r="N446" s="214">
        <f t="shared" si="188"/>
        <v>0</v>
      </c>
      <c r="O446" s="32">
        <f t="shared" si="188"/>
        <v>2475.1999999999998</v>
      </c>
    </row>
    <row r="447" spans="1:19" ht="15" customHeight="1" x14ac:dyDescent="0.25">
      <c r="A447" s="1"/>
      <c r="B447" s="152" t="s">
        <v>91</v>
      </c>
      <c r="C447" s="8" t="s">
        <v>293</v>
      </c>
      <c r="D447" s="65" t="s">
        <v>125</v>
      </c>
      <c r="E447" s="8" t="s">
        <v>288</v>
      </c>
      <c r="F447" s="6" t="s">
        <v>8</v>
      </c>
      <c r="G447" s="81"/>
      <c r="I447" s="60"/>
      <c r="J447" s="127">
        <v>2240.4</v>
      </c>
      <c r="K447" s="56">
        <f>I447+J447</f>
        <v>2240.4</v>
      </c>
      <c r="L447" s="212">
        <v>234.7</v>
      </c>
      <c r="M447" s="56">
        <f>K447+L447</f>
        <v>2475.1</v>
      </c>
      <c r="N447" s="212"/>
      <c r="O447" s="262">
        <v>2475.1999999999998</v>
      </c>
    </row>
    <row r="448" spans="1:19" ht="15" customHeight="1" x14ac:dyDescent="0.25">
      <c r="A448" s="1"/>
      <c r="B448" s="153" t="s">
        <v>1</v>
      </c>
      <c r="C448" s="7" t="s">
        <v>293</v>
      </c>
      <c r="D448" s="66" t="s">
        <v>125</v>
      </c>
      <c r="E448" s="7" t="s">
        <v>288</v>
      </c>
      <c r="F448" s="4" t="s">
        <v>122</v>
      </c>
      <c r="G448" s="82"/>
      <c r="I448" s="60"/>
      <c r="J448" s="127">
        <v>2240.4</v>
      </c>
      <c r="K448" s="56">
        <f>I448+J448</f>
        <v>2240.4</v>
      </c>
      <c r="L448" s="212">
        <v>234.7</v>
      </c>
      <c r="M448" s="56">
        <f>K448+L448</f>
        <v>2475.1</v>
      </c>
      <c r="N448" s="212"/>
      <c r="O448" s="262">
        <v>2475.1999999999998</v>
      </c>
    </row>
    <row r="449" spans="1:17" ht="15" customHeight="1" x14ac:dyDescent="0.25">
      <c r="A449" s="1"/>
      <c r="B449" s="155" t="s">
        <v>287</v>
      </c>
      <c r="C449" s="11" t="s">
        <v>293</v>
      </c>
      <c r="D449" s="68" t="s">
        <v>125</v>
      </c>
      <c r="E449" s="11" t="s">
        <v>324</v>
      </c>
      <c r="F449" s="10" t="s">
        <v>20</v>
      </c>
      <c r="G449" s="10" t="s">
        <v>325</v>
      </c>
      <c r="H449" s="10" t="s">
        <v>326</v>
      </c>
      <c r="I449" s="10" t="s">
        <v>327</v>
      </c>
      <c r="J449" s="10" t="s">
        <v>328</v>
      </c>
      <c r="K449" s="10" t="s">
        <v>329</v>
      </c>
      <c r="L449" s="10" t="s">
        <v>330</v>
      </c>
      <c r="M449" s="10" t="s">
        <v>331</v>
      </c>
      <c r="N449" s="10" t="s">
        <v>332</v>
      </c>
      <c r="O449" s="264">
        <f>O450</f>
        <v>515.6</v>
      </c>
    </row>
    <row r="450" spans="1:17" ht="15" customHeight="1" x14ac:dyDescent="0.25">
      <c r="A450" s="1"/>
      <c r="B450" s="152" t="s">
        <v>91</v>
      </c>
      <c r="C450" s="8" t="s">
        <v>293</v>
      </c>
      <c r="D450" s="65" t="s">
        <v>125</v>
      </c>
      <c r="E450" s="8" t="s">
        <v>324</v>
      </c>
      <c r="F450" s="6" t="s">
        <v>8</v>
      </c>
      <c r="G450" s="82"/>
      <c r="H450" s="60"/>
      <c r="I450" s="60"/>
      <c r="J450" s="133"/>
      <c r="K450" s="60"/>
      <c r="L450" s="212"/>
      <c r="M450" s="56"/>
      <c r="N450" s="212"/>
      <c r="O450" s="262">
        <v>515.6</v>
      </c>
    </row>
    <row r="451" spans="1:17" ht="15" customHeight="1" x14ac:dyDescent="0.25">
      <c r="A451" s="1"/>
      <c r="B451" s="153" t="s">
        <v>1</v>
      </c>
      <c r="C451" s="7" t="s">
        <v>293</v>
      </c>
      <c r="D451" s="66" t="s">
        <v>125</v>
      </c>
      <c r="E451" s="7" t="s">
        <v>324</v>
      </c>
      <c r="F451" s="4" t="s">
        <v>122</v>
      </c>
      <c r="G451" s="82"/>
      <c r="H451" s="60"/>
      <c r="I451" s="60"/>
      <c r="J451" s="133"/>
      <c r="K451" s="60"/>
      <c r="L451" s="212"/>
      <c r="M451" s="56"/>
      <c r="N451" s="212"/>
      <c r="O451" s="262">
        <v>515.6</v>
      </c>
    </row>
    <row r="452" spans="1:17" ht="15" customHeight="1" x14ac:dyDescent="0.25">
      <c r="A452" s="1"/>
      <c r="B452" s="155" t="s">
        <v>287</v>
      </c>
      <c r="C452" s="11" t="s">
        <v>293</v>
      </c>
      <c r="D452" s="68" t="s">
        <v>125</v>
      </c>
      <c r="E452" s="11" t="s">
        <v>288</v>
      </c>
      <c r="F452" s="10" t="s">
        <v>20</v>
      </c>
      <c r="G452" s="10" t="s">
        <v>325</v>
      </c>
      <c r="H452" s="10" t="s">
        <v>326</v>
      </c>
      <c r="I452" s="10" t="s">
        <v>327</v>
      </c>
      <c r="J452" s="10" t="s">
        <v>328</v>
      </c>
      <c r="K452" s="10" t="s">
        <v>329</v>
      </c>
      <c r="L452" s="10" t="s">
        <v>330</v>
      </c>
      <c r="M452" s="10" t="s">
        <v>331</v>
      </c>
      <c r="N452" s="10" t="s">
        <v>332</v>
      </c>
      <c r="O452" s="264">
        <f>O453</f>
        <v>926.6</v>
      </c>
    </row>
    <row r="453" spans="1:17" ht="15" customHeight="1" x14ac:dyDescent="0.25">
      <c r="A453" s="1"/>
      <c r="B453" s="152" t="s">
        <v>91</v>
      </c>
      <c r="C453" s="8" t="s">
        <v>293</v>
      </c>
      <c r="D453" s="65" t="s">
        <v>125</v>
      </c>
      <c r="E453" s="8" t="s">
        <v>333</v>
      </c>
      <c r="F453" s="6">
        <v>540</v>
      </c>
      <c r="G453" s="82"/>
      <c r="H453" s="60"/>
      <c r="I453" s="60"/>
      <c r="J453" s="133"/>
      <c r="K453" s="60"/>
      <c r="L453" s="212"/>
      <c r="M453" s="56"/>
      <c r="N453" s="212"/>
      <c r="O453" s="262">
        <v>926.6</v>
      </c>
      <c r="Q453">
        <f>O130+O234+O250+O260+O319+O335+O453+O425</f>
        <v>1409.6000000000001</v>
      </c>
    </row>
    <row r="454" spans="1:17" ht="15" customHeight="1" x14ac:dyDescent="0.25">
      <c r="A454" s="1"/>
      <c r="B454" s="153" t="s">
        <v>1</v>
      </c>
      <c r="C454" s="7" t="s">
        <v>293</v>
      </c>
      <c r="D454" s="66" t="s">
        <v>125</v>
      </c>
      <c r="E454" s="7" t="s">
        <v>333</v>
      </c>
      <c r="F454" s="4">
        <v>540</v>
      </c>
      <c r="G454" s="82"/>
      <c r="H454" s="60"/>
      <c r="I454" s="60"/>
      <c r="J454" s="133"/>
      <c r="K454" s="60"/>
      <c r="L454" s="212"/>
      <c r="M454" s="56"/>
      <c r="N454" s="212"/>
      <c r="O454" s="262">
        <v>926.6</v>
      </c>
    </row>
    <row r="455" spans="1:17" ht="38.25" customHeight="1" x14ac:dyDescent="0.25">
      <c r="A455" s="1"/>
      <c r="B455" s="155" t="s">
        <v>126</v>
      </c>
      <c r="C455" s="11" t="s">
        <v>293</v>
      </c>
      <c r="D455" s="68" t="s">
        <v>125</v>
      </c>
      <c r="E455" s="10" t="s">
        <v>110</v>
      </c>
      <c r="F455" s="10" t="s">
        <v>20</v>
      </c>
      <c r="G455" s="93">
        <f>G456</f>
        <v>15366.9</v>
      </c>
      <c r="H455" s="93">
        <f t="shared" ref="H455:O455" si="189">H456</f>
        <v>0</v>
      </c>
      <c r="I455" s="93">
        <f t="shared" si="189"/>
        <v>15366.9</v>
      </c>
      <c r="J455" s="93">
        <f t="shared" si="189"/>
        <v>-454.2</v>
      </c>
      <c r="K455" s="93">
        <f t="shared" si="189"/>
        <v>14912.699999999999</v>
      </c>
      <c r="L455" s="214">
        <f t="shared" si="189"/>
        <v>0</v>
      </c>
      <c r="M455" s="32">
        <f t="shared" si="189"/>
        <v>14912.699999999999</v>
      </c>
      <c r="N455" s="214">
        <f t="shared" si="189"/>
        <v>2490.6999999999998</v>
      </c>
      <c r="O455" s="32">
        <f t="shared" si="189"/>
        <v>17439.8</v>
      </c>
    </row>
    <row r="456" spans="1:17" ht="15" customHeight="1" x14ac:dyDescent="0.25">
      <c r="A456" s="1"/>
      <c r="B456" s="152" t="s">
        <v>91</v>
      </c>
      <c r="C456" s="8" t="s">
        <v>293</v>
      </c>
      <c r="D456" s="65" t="s">
        <v>125</v>
      </c>
      <c r="E456" s="6" t="s">
        <v>110</v>
      </c>
      <c r="F456" s="6" t="s">
        <v>8</v>
      </c>
      <c r="G456" s="81">
        <f>G457</f>
        <v>15366.9</v>
      </c>
      <c r="I456" s="60">
        <f>G456+H456</f>
        <v>15366.9</v>
      </c>
      <c r="J456" s="127">
        <f>J457</f>
        <v>-454.2</v>
      </c>
      <c r="K456" s="56">
        <f>I456+J456</f>
        <v>14912.699999999999</v>
      </c>
      <c r="L456" s="212">
        <f>L457</f>
        <v>0</v>
      </c>
      <c r="M456" s="56">
        <f>K456+L456</f>
        <v>14912.699999999999</v>
      </c>
      <c r="N456" s="212">
        <f>N457</f>
        <v>2490.6999999999998</v>
      </c>
      <c r="O456" s="262">
        <v>17439.8</v>
      </c>
    </row>
    <row r="457" spans="1:17" ht="15" customHeight="1" x14ac:dyDescent="0.25">
      <c r="A457" s="1"/>
      <c r="B457" s="153" t="s">
        <v>1</v>
      </c>
      <c r="C457" s="7" t="s">
        <v>293</v>
      </c>
      <c r="D457" s="66" t="s">
        <v>125</v>
      </c>
      <c r="E457" s="4" t="s">
        <v>110</v>
      </c>
      <c r="F457" s="4" t="s">
        <v>122</v>
      </c>
      <c r="G457" s="82">
        <v>15366.9</v>
      </c>
      <c r="I457" s="60">
        <f>G457+H457</f>
        <v>15366.9</v>
      </c>
      <c r="J457" s="127">
        <v>-454.2</v>
      </c>
      <c r="K457" s="56">
        <f>I457+J457</f>
        <v>14912.699999999999</v>
      </c>
      <c r="L457" s="212"/>
      <c r="M457" s="56">
        <f>K457+L457</f>
        <v>14912.699999999999</v>
      </c>
      <c r="N457" s="212">
        <v>2490.6999999999998</v>
      </c>
      <c r="O457" s="262">
        <v>17439.8</v>
      </c>
    </row>
    <row r="458" spans="1:17" ht="31.5" customHeight="1" x14ac:dyDescent="0.25">
      <c r="A458" s="1"/>
      <c r="B458" s="155" t="s">
        <v>290</v>
      </c>
      <c r="C458" s="11" t="s">
        <v>293</v>
      </c>
      <c r="D458" s="68" t="s">
        <v>292</v>
      </c>
      <c r="E458" s="11" t="s">
        <v>289</v>
      </c>
      <c r="F458" s="11" t="s">
        <v>20</v>
      </c>
      <c r="G458" s="98">
        <f>G459</f>
        <v>0</v>
      </c>
      <c r="H458" s="98">
        <f t="shared" ref="H458:O462" si="190">H459</f>
        <v>0</v>
      </c>
      <c r="I458" s="98">
        <f t="shared" si="190"/>
        <v>0</v>
      </c>
      <c r="J458" s="98">
        <f t="shared" si="190"/>
        <v>9000</v>
      </c>
      <c r="K458" s="98">
        <f t="shared" si="190"/>
        <v>9000</v>
      </c>
      <c r="L458" s="230">
        <f t="shared" si="190"/>
        <v>0</v>
      </c>
      <c r="M458" s="104">
        <f t="shared" si="190"/>
        <v>9000</v>
      </c>
      <c r="N458" s="230">
        <f t="shared" si="190"/>
        <v>451.8</v>
      </c>
      <c r="O458" s="104">
        <f t="shared" si="190"/>
        <v>9451.7999999999993</v>
      </c>
    </row>
    <row r="459" spans="1:17" ht="51" customHeight="1" x14ac:dyDescent="0.25">
      <c r="A459" s="1"/>
      <c r="B459" s="167" t="s">
        <v>50</v>
      </c>
      <c r="C459" s="7" t="s">
        <v>293</v>
      </c>
      <c r="D459" s="66" t="s">
        <v>292</v>
      </c>
      <c r="E459" s="7" t="s">
        <v>289</v>
      </c>
      <c r="F459" s="7" t="s">
        <v>122</v>
      </c>
      <c r="G459" s="99"/>
      <c r="H459" s="128"/>
      <c r="I459" s="60"/>
      <c r="J459" s="127">
        <v>9000</v>
      </c>
      <c r="K459" s="131">
        <f>I459+J459</f>
        <v>9000</v>
      </c>
      <c r="L459" s="212"/>
      <c r="M459" s="131">
        <f>K459+L459</f>
        <v>9000</v>
      </c>
      <c r="N459" s="212">
        <v>451.8</v>
      </c>
      <c r="O459" s="263">
        <f>M459+N459</f>
        <v>9451.7999999999993</v>
      </c>
    </row>
    <row r="460" spans="1:17" ht="51" customHeight="1" x14ac:dyDescent="0.25">
      <c r="A460" s="1"/>
      <c r="B460" s="187" t="s">
        <v>309</v>
      </c>
      <c r="C460" s="30" t="s">
        <v>293</v>
      </c>
      <c r="D460" s="69" t="s">
        <v>292</v>
      </c>
      <c r="E460" s="30" t="s">
        <v>310</v>
      </c>
      <c r="F460" s="30" t="s">
        <v>20</v>
      </c>
      <c r="G460" s="184">
        <f>G461</f>
        <v>0</v>
      </c>
      <c r="H460" s="184">
        <f t="shared" si="190"/>
        <v>0</v>
      </c>
      <c r="I460" s="184">
        <f t="shared" si="190"/>
        <v>0</v>
      </c>
      <c r="J460" s="184">
        <f t="shared" si="190"/>
        <v>0</v>
      </c>
      <c r="K460" s="184">
        <f t="shared" si="190"/>
        <v>0</v>
      </c>
      <c r="L460" s="224">
        <f t="shared" si="190"/>
        <v>10764.8</v>
      </c>
      <c r="M460" s="185">
        <f t="shared" si="190"/>
        <v>10764.8</v>
      </c>
      <c r="N460" s="224">
        <f t="shared" si="190"/>
        <v>0</v>
      </c>
      <c r="O460" s="185">
        <f t="shared" si="190"/>
        <v>10764.8</v>
      </c>
      <c r="Q460">
        <f>O132+O220+O460</f>
        <v>14254.9</v>
      </c>
    </row>
    <row r="461" spans="1:17" ht="51" customHeight="1" x14ac:dyDescent="0.25">
      <c r="A461" s="1"/>
      <c r="B461" s="167" t="s">
        <v>50</v>
      </c>
      <c r="C461" s="7" t="s">
        <v>293</v>
      </c>
      <c r="D461" s="66" t="s">
        <v>292</v>
      </c>
      <c r="E461" s="7" t="s">
        <v>310</v>
      </c>
      <c r="F461" s="7" t="s">
        <v>122</v>
      </c>
      <c r="G461" s="99"/>
      <c r="H461" s="128"/>
      <c r="I461" s="60"/>
      <c r="J461" s="127"/>
      <c r="K461" s="131"/>
      <c r="L461" s="212">
        <v>10764.8</v>
      </c>
      <c r="M461" s="131">
        <f>K461+L461</f>
        <v>10764.8</v>
      </c>
      <c r="N461" s="212"/>
      <c r="O461" s="263">
        <f>M461+N461</f>
        <v>10764.8</v>
      </c>
    </row>
    <row r="462" spans="1:17" ht="51" customHeight="1" x14ac:dyDescent="0.25">
      <c r="A462" s="1"/>
      <c r="B462" s="186" t="s">
        <v>307</v>
      </c>
      <c r="C462" s="30" t="s">
        <v>293</v>
      </c>
      <c r="D462" s="69" t="s">
        <v>292</v>
      </c>
      <c r="E462" s="30" t="s">
        <v>308</v>
      </c>
      <c r="F462" s="30" t="s">
        <v>20</v>
      </c>
      <c r="G462" s="184">
        <f>G463</f>
        <v>0</v>
      </c>
      <c r="H462" s="184">
        <f t="shared" si="190"/>
        <v>0</v>
      </c>
      <c r="I462" s="184">
        <f t="shared" si="190"/>
        <v>0</v>
      </c>
      <c r="J462" s="184">
        <f t="shared" si="190"/>
        <v>0</v>
      </c>
      <c r="K462" s="184">
        <f t="shared" si="190"/>
        <v>0</v>
      </c>
      <c r="L462" s="224">
        <f t="shared" si="190"/>
        <v>500</v>
      </c>
      <c r="M462" s="185">
        <f t="shared" si="190"/>
        <v>500</v>
      </c>
      <c r="N462" s="224">
        <f t="shared" si="190"/>
        <v>0</v>
      </c>
      <c r="O462" s="185">
        <f t="shared" si="190"/>
        <v>500</v>
      </c>
      <c r="Q462">
        <f>O230+O242+O258+O318+O355+O432+O462</f>
        <v>8774.1</v>
      </c>
    </row>
    <row r="463" spans="1:17" ht="51" customHeight="1" x14ac:dyDescent="0.25">
      <c r="A463" s="1"/>
      <c r="B463" s="167" t="s">
        <v>50</v>
      </c>
      <c r="C463" s="7" t="s">
        <v>293</v>
      </c>
      <c r="D463" s="66" t="s">
        <v>292</v>
      </c>
      <c r="E463" s="7" t="s">
        <v>308</v>
      </c>
      <c r="F463" s="7" t="s">
        <v>122</v>
      </c>
      <c r="G463" s="99"/>
      <c r="H463" s="128"/>
      <c r="I463" s="60"/>
      <c r="J463" s="127"/>
      <c r="K463" s="131"/>
      <c r="L463" s="212">
        <v>500</v>
      </c>
      <c r="M463" s="131">
        <f>K463+L463</f>
        <v>500</v>
      </c>
      <c r="N463" s="212"/>
      <c r="O463" s="263">
        <f>M463+N463</f>
        <v>500</v>
      </c>
    </row>
    <row r="464" spans="1:17" ht="51" customHeight="1" x14ac:dyDescent="0.25">
      <c r="A464" s="1"/>
      <c r="B464" s="188" t="s">
        <v>312</v>
      </c>
      <c r="C464" s="41" t="s">
        <v>293</v>
      </c>
      <c r="D464" s="72" t="s">
        <v>292</v>
      </c>
      <c r="E464" s="41" t="s">
        <v>316</v>
      </c>
      <c r="F464" s="41" t="s">
        <v>131</v>
      </c>
      <c r="G464" s="189"/>
      <c r="H464" s="190"/>
      <c r="I464" s="190"/>
      <c r="J464" s="191"/>
      <c r="K464" s="192"/>
      <c r="L464" s="239">
        <f>L465</f>
        <v>45.8</v>
      </c>
      <c r="M464" s="193">
        <f>M465</f>
        <v>45.8</v>
      </c>
      <c r="N464" s="239">
        <f>N465</f>
        <v>0</v>
      </c>
      <c r="O464" s="193">
        <f>O465</f>
        <v>45.8</v>
      </c>
    </row>
    <row r="465" spans="1:15" ht="51" customHeight="1" x14ac:dyDescent="0.25">
      <c r="A465" s="1"/>
      <c r="B465" s="167" t="s">
        <v>50</v>
      </c>
      <c r="C465" s="7" t="s">
        <v>293</v>
      </c>
      <c r="D465" s="66" t="s">
        <v>292</v>
      </c>
      <c r="E465" s="7" t="s">
        <v>316</v>
      </c>
      <c r="F465" s="7" t="s">
        <v>131</v>
      </c>
      <c r="G465" s="99"/>
      <c r="H465" s="129"/>
      <c r="I465" s="60"/>
      <c r="J465" s="133"/>
      <c r="K465" s="183"/>
      <c r="L465" s="212">
        <v>45.8</v>
      </c>
      <c r="M465" s="131">
        <f>L465</f>
        <v>45.8</v>
      </c>
      <c r="N465" s="212"/>
      <c r="O465" s="263">
        <v>45.8</v>
      </c>
    </row>
    <row r="466" spans="1:15" ht="45.75" customHeight="1" x14ac:dyDescent="0.25">
      <c r="A466" s="1"/>
      <c r="B466" s="158" t="s">
        <v>253</v>
      </c>
      <c r="C466" s="41" t="s">
        <v>293</v>
      </c>
      <c r="D466" s="72" t="s">
        <v>266</v>
      </c>
      <c r="E466" s="41" t="s">
        <v>267</v>
      </c>
      <c r="F466" s="29">
        <v>521</v>
      </c>
      <c r="G466" s="46">
        <f>G467</f>
        <v>1515</v>
      </c>
      <c r="H466" s="46">
        <f t="shared" ref="H466:O466" si="191">H467</f>
        <v>0</v>
      </c>
      <c r="I466" s="46">
        <f t="shared" si="191"/>
        <v>1515</v>
      </c>
      <c r="J466" s="46">
        <f t="shared" si="191"/>
        <v>0</v>
      </c>
      <c r="K466" s="46">
        <f t="shared" si="191"/>
        <v>1515</v>
      </c>
      <c r="L466" s="225">
        <f t="shared" si="191"/>
        <v>0</v>
      </c>
      <c r="M466" s="179">
        <f t="shared" si="191"/>
        <v>1515</v>
      </c>
      <c r="N466" s="225">
        <f t="shared" si="191"/>
        <v>0</v>
      </c>
      <c r="O466" s="179">
        <f t="shared" si="191"/>
        <v>1515</v>
      </c>
    </row>
    <row r="467" spans="1:15" ht="26.25" customHeight="1" x14ac:dyDescent="0.25">
      <c r="A467" s="1"/>
      <c r="B467" s="167" t="s">
        <v>50</v>
      </c>
      <c r="C467" s="7" t="s">
        <v>293</v>
      </c>
      <c r="D467" s="66" t="s">
        <v>266</v>
      </c>
      <c r="E467" s="7" t="s">
        <v>267</v>
      </c>
      <c r="F467" s="4">
        <v>521</v>
      </c>
      <c r="G467" s="82">
        <f>G468</f>
        <v>1515</v>
      </c>
      <c r="I467" s="60">
        <f>G467+H467</f>
        <v>1515</v>
      </c>
      <c r="J467" s="127"/>
      <c r="K467" s="56">
        <f>I467+J467</f>
        <v>1515</v>
      </c>
      <c r="L467" s="212"/>
      <c r="M467" s="56">
        <f>K467+L467</f>
        <v>1515</v>
      </c>
      <c r="N467" s="212"/>
      <c r="O467" s="262">
        <f>M467+N467</f>
        <v>1515</v>
      </c>
    </row>
    <row r="468" spans="1:15" ht="48.75" customHeight="1" x14ac:dyDescent="0.25">
      <c r="A468" s="1"/>
      <c r="B468" s="167" t="s">
        <v>50</v>
      </c>
      <c r="C468" s="7" t="s">
        <v>293</v>
      </c>
      <c r="D468" s="66" t="s">
        <v>266</v>
      </c>
      <c r="E468" s="7" t="s">
        <v>267</v>
      </c>
      <c r="F468" s="4">
        <v>521</v>
      </c>
      <c r="G468" s="82">
        <v>1515</v>
      </c>
      <c r="I468" s="60">
        <f>G468+H468</f>
        <v>1515</v>
      </c>
      <c r="J468" s="127"/>
      <c r="K468" s="56">
        <f>I468+J468</f>
        <v>1515</v>
      </c>
      <c r="L468" s="212"/>
      <c r="M468" s="56">
        <f>K468+L468</f>
        <v>1515</v>
      </c>
      <c r="N468" s="212"/>
      <c r="O468" s="262">
        <f>M468+N468</f>
        <v>1515</v>
      </c>
    </row>
    <row r="469" spans="1:15" ht="48.75" customHeight="1" x14ac:dyDescent="0.25">
      <c r="A469" s="1"/>
      <c r="B469" s="158" t="s">
        <v>280</v>
      </c>
      <c r="C469" s="41" t="s">
        <v>293</v>
      </c>
      <c r="D469" s="72" t="s">
        <v>266</v>
      </c>
      <c r="E469" s="41" t="s">
        <v>267</v>
      </c>
      <c r="F469" s="29">
        <v>521</v>
      </c>
      <c r="G469" s="46">
        <f>G470</f>
        <v>0</v>
      </c>
      <c r="H469" s="46">
        <f t="shared" ref="H469:O469" si="192">H470</f>
        <v>23.1</v>
      </c>
      <c r="I469" s="46">
        <f t="shared" si="192"/>
        <v>23.1</v>
      </c>
      <c r="J469" s="46">
        <f t="shared" si="192"/>
        <v>0</v>
      </c>
      <c r="K469" s="46">
        <f t="shared" si="192"/>
        <v>23.1</v>
      </c>
      <c r="L469" s="225">
        <f t="shared" si="192"/>
        <v>0</v>
      </c>
      <c r="M469" s="179">
        <f t="shared" si="192"/>
        <v>23.1</v>
      </c>
      <c r="N469" s="225">
        <f t="shared" si="192"/>
        <v>0</v>
      </c>
      <c r="O469" s="179">
        <f t="shared" si="192"/>
        <v>23.1</v>
      </c>
    </row>
    <row r="470" spans="1:15" ht="48.75" customHeight="1" x14ac:dyDescent="0.25">
      <c r="A470" s="1"/>
      <c r="B470" s="167" t="s">
        <v>50</v>
      </c>
      <c r="C470" s="7" t="s">
        <v>293</v>
      </c>
      <c r="D470" s="66" t="s">
        <v>266</v>
      </c>
      <c r="E470" s="7" t="s">
        <v>267</v>
      </c>
      <c r="F470" s="4">
        <v>521</v>
      </c>
      <c r="G470" s="82">
        <f>G471</f>
        <v>0</v>
      </c>
      <c r="H470" s="56">
        <v>23.1</v>
      </c>
      <c r="I470" s="60">
        <f>G470+H470</f>
        <v>23.1</v>
      </c>
      <c r="J470" s="127"/>
      <c r="K470" s="56">
        <f>I470+J470</f>
        <v>23.1</v>
      </c>
      <c r="L470" s="212"/>
      <c r="M470" s="56">
        <f>K470+L470</f>
        <v>23.1</v>
      </c>
      <c r="N470" s="212"/>
      <c r="O470" s="262">
        <f>M470+N470</f>
        <v>23.1</v>
      </c>
    </row>
    <row r="471" spans="1:15" ht="24.75" customHeight="1" x14ac:dyDescent="0.25">
      <c r="A471" s="1"/>
      <c r="B471" s="158" t="s">
        <v>270</v>
      </c>
      <c r="C471" s="41" t="s">
        <v>293</v>
      </c>
      <c r="D471" s="72" t="s">
        <v>266</v>
      </c>
      <c r="E471" s="41" t="s">
        <v>269</v>
      </c>
      <c r="F471" s="29">
        <v>521</v>
      </c>
      <c r="G471" s="46">
        <f>G472</f>
        <v>0</v>
      </c>
      <c r="H471" s="112">
        <f>H472</f>
        <v>8611.4</v>
      </c>
      <c r="I471" s="112">
        <f>I472</f>
        <v>8611.4</v>
      </c>
      <c r="J471" s="112">
        <f t="shared" ref="J471:O471" si="193">J472</f>
        <v>0</v>
      </c>
      <c r="K471" s="112">
        <f t="shared" si="193"/>
        <v>8611.4</v>
      </c>
      <c r="L471" s="238">
        <f t="shared" si="193"/>
        <v>0</v>
      </c>
      <c r="M471" s="110">
        <f t="shared" si="193"/>
        <v>8611.4</v>
      </c>
      <c r="N471" s="238">
        <f t="shared" si="193"/>
        <v>0</v>
      </c>
      <c r="O471" s="110">
        <f t="shared" si="193"/>
        <v>8611.4</v>
      </c>
    </row>
    <row r="472" spans="1:15" ht="52.5" customHeight="1" x14ac:dyDescent="0.25">
      <c r="A472" s="1"/>
      <c r="B472" s="167" t="s">
        <v>50</v>
      </c>
      <c r="C472" s="7" t="s">
        <v>293</v>
      </c>
      <c r="D472" s="66" t="s">
        <v>266</v>
      </c>
      <c r="E472" s="7" t="s">
        <v>269</v>
      </c>
      <c r="F472" s="4">
        <v>521</v>
      </c>
      <c r="G472" s="82"/>
      <c r="H472" s="60">
        <v>8611.4</v>
      </c>
      <c r="I472" s="60">
        <f>G472+H472</f>
        <v>8611.4</v>
      </c>
      <c r="J472" s="127"/>
      <c r="K472" s="56">
        <f>I472+J472</f>
        <v>8611.4</v>
      </c>
      <c r="L472" s="212"/>
      <c r="M472" s="56">
        <f>K472+L472</f>
        <v>8611.4</v>
      </c>
      <c r="N472" s="212"/>
      <c r="O472" s="262">
        <f>M472+N472</f>
        <v>8611.4</v>
      </c>
    </row>
    <row r="473" spans="1:15" ht="52.5" customHeight="1" x14ac:dyDescent="0.25">
      <c r="A473" s="1"/>
      <c r="B473" s="166" t="s">
        <v>294</v>
      </c>
      <c r="C473" s="41" t="s">
        <v>293</v>
      </c>
      <c r="D473" s="72" t="s">
        <v>266</v>
      </c>
      <c r="E473" s="41" t="s">
        <v>295</v>
      </c>
      <c r="F473" s="29">
        <v>521</v>
      </c>
      <c r="G473" s="46"/>
      <c r="H473" s="112"/>
      <c r="I473" s="112"/>
      <c r="J473" s="136">
        <f t="shared" ref="J473:O473" si="194">J474</f>
        <v>1774.2</v>
      </c>
      <c r="K473" s="112">
        <f t="shared" si="194"/>
        <v>1774.2</v>
      </c>
      <c r="L473" s="240">
        <f t="shared" si="194"/>
        <v>0</v>
      </c>
      <c r="M473" s="110">
        <f t="shared" si="194"/>
        <v>1774.2</v>
      </c>
      <c r="N473" s="240">
        <f t="shared" si="194"/>
        <v>-125</v>
      </c>
      <c r="O473" s="110">
        <f t="shared" si="194"/>
        <v>1649.2</v>
      </c>
    </row>
    <row r="474" spans="1:15" ht="52.5" customHeight="1" x14ac:dyDescent="0.25">
      <c r="A474" s="1"/>
      <c r="B474" s="167" t="s">
        <v>50</v>
      </c>
      <c r="C474" s="7" t="s">
        <v>293</v>
      </c>
      <c r="D474" s="66" t="s">
        <v>266</v>
      </c>
      <c r="E474" s="7" t="s">
        <v>295</v>
      </c>
      <c r="F474" s="4">
        <v>521</v>
      </c>
      <c r="G474" s="82"/>
      <c r="H474" s="60"/>
      <c r="I474" s="60"/>
      <c r="J474" s="133">
        <v>1774.2</v>
      </c>
      <c r="K474" s="60">
        <f>I474+J474</f>
        <v>1774.2</v>
      </c>
      <c r="L474" s="212"/>
      <c r="M474" s="56">
        <f>K474+L474</f>
        <v>1774.2</v>
      </c>
      <c r="N474" s="212">
        <v>-125</v>
      </c>
      <c r="O474" s="262">
        <f>M474+N474</f>
        <v>1649.2</v>
      </c>
    </row>
    <row r="475" spans="1:15" ht="21.75" customHeight="1" x14ac:dyDescent="0.25">
      <c r="A475" s="1"/>
      <c r="B475" s="168" t="s">
        <v>106</v>
      </c>
      <c r="C475" s="16" t="s">
        <v>20</v>
      </c>
      <c r="D475" s="73" t="s">
        <v>108</v>
      </c>
      <c r="E475" s="16" t="s">
        <v>86</v>
      </c>
      <c r="F475" s="16" t="s">
        <v>20</v>
      </c>
      <c r="G475" s="113" t="e">
        <f t="shared" ref="G475:O475" si="195">G11+G146+G161+G191+G222+G313+G383+G417+G434</f>
        <v>#REF!</v>
      </c>
      <c r="H475" s="194" t="e">
        <f t="shared" si="195"/>
        <v>#REF!</v>
      </c>
      <c r="I475" s="194" t="e">
        <f t="shared" si="195"/>
        <v>#REF!</v>
      </c>
      <c r="J475" s="194" t="e">
        <f t="shared" si="195"/>
        <v>#REF!</v>
      </c>
      <c r="K475" s="194" t="e">
        <f t="shared" si="195"/>
        <v>#REF!</v>
      </c>
      <c r="L475" s="241" t="e">
        <f t="shared" si="195"/>
        <v>#REF!</v>
      </c>
      <c r="M475" s="210" t="e">
        <f t="shared" si="195"/>
        <v>#REF!</v>
      </c>
      <c r="N475" s="241" t="e">
        <f t="shared" si="195"/>
        <v>#REF!</v>
      </c>
      <c r="O475" s="210">
        <f t="shared" si="195"/>
        <v>1166849.6700000004</v>
      </c>
    </row>
    <row r="476" spans="1:15" x14ac:dyDescent="0.25">
      <c r="B476" s="198"/>
      <c r="F476" s="200"/>
      <c r="G476" s="201" t="s">
        <v>314</v>
      </c>
      <c r="H476" s="195" t="s">
        <v>302</v>
      </c>
      <c r="I476" s="196"/>
      <c r="J476" s="196" t="s">
        <v>303</v>
      </c>
      <c r="K476" s="196"/>
      <c r="L476" s="242" t="s">
        <v>313</v>
      </c>
      <c r="M476" s="197"/>
      <c r="N476" s="242" t="s">
        <v>317</v>
      </c>
      <c r="O476" s="197"/>
    </row>
    <row r="477" spans="1:15" x14ac:dyDescent="0.25">
      <c r="F477" s="199" t="s">
        <v>282</v>
      </c>
      <c r="G477" s="114">
        <v>906084.4</v>
      </c>
      <c r="H477" s="59" t="s">
        <v>282</v>
      </c>
      <c r="I477" s="59">
        <v>955369.8</v>
      </c>
      <c r="J477" s="59" t="s">
        <v>282</v>
      </c>
      <c r="K477" s="59">
        <v>1060204.2</v>
      </c>
      <c r="L477" s="243" t="s">
        <v>282</v>
      </c>
      <c r="M477" s="244">
        <v>1090091.6000000001</v>
      </c>
      <c r="N477" s="243" t="s">
        <v>282</v>
      </c>
      <c r="O477" s="244">
        <v>1150469</v>
      </c>
    </row>
    <row r="478" spans="1:15" x14ac:dyDescent="0.25">
      <c r="F478" s="199"/>
      <c r="H478" s="59" t="s">
        <v>272</v>
      </c>
      <c r="I478" s="59">
        <v>4642.3</v>
      </c>
      <c r="J478" s="59" t="s">
        <v>272</v>
      </c>
      <c r="K478" s="59">
        <v>11664.4</v>
      </c>
      <c r="L478" s="243" t="s">
        <v>272</v>
      </c>
      <c r="M478" s="244">
        <v>12664.4</v>
      </c>
      <c r="N478" s="243" t="s">
        <v>272</v>
      </c>
      <c r="O478" s="244">
        <v>16380.67</v>
      </c>
    </row>
    <row r="479" spans="1:15" ht="18" customHeight="1" x14ac:dyDescent="0.25">
      <c r="B479" s="198"/>
      <c r="F479" s="199" t="s">
        <v>315</v>
      </c>
      <c r="G479" s="115" t="e">
        <f>G475-G477</f>
        <v>#REF!</v>
      </c>
      <c r="H479" s="59" t="s">
        <v>273</v>
      </c>
      <c r="I479" s="59">
        <f>I477+I478</f>
        <v>960012.10000000009</v>
      </c>
      <c r="J479" s="59" t="s">
        <v>273</v>
      </c>
      <c r="K479" s="59">
        <f>K477+K478</f>
        <v>1071868.5999999999</v>
      </c>
      <c r="L479" s="243" t="s">
        <v>273</v>
      </c>
      <c r="M479" s="244">
        <f>M477+M478</f>
        <v>1102756</v>
      </c>
      <c r="N479" s="243" t="s">
        <v>273</v>
      </c>
      <c r="O479" s="244">
        <f>O477+O478</f>
        <v>1166849.67</v>
      </c>
    </row>
    <row r="480" spans="1:15" ht="18.75" customHeight="1" x14ac:dyDescent="0.25">
      <c r="F480" s="199"/>
      <c r="H480" s="59" t="s">
        <v>274</v>
      </c>
      <c r="I480" s="121" t="e">
        <f>I475-I479</f>
        <v>#REF!</v>
      </c>
      <c r="J480" s="59" t="s">
        <v>274</v>
      </c>
      <c r="K480" s="121" t="e">
        <f>K475-K479</f>
        <v>#REF!</v>
      </c>
      <c r="L480" s="243" t="s">
        <v>274</v>
      </c>
      <c r="M480" s="245" t="e">
        <f>M475-M479</f>
        <v>#REF!</v>
      </c>
      <c r="N480" s="243" t="s">
        <v>274</v>
      </c>
      <c r="O480" s="245">
        <f>O475-O479</f>
        <v>0</v>
      </c>
    </row>
    <row r="481" spans="4:9" x14ac:dyDescent="0.25">
      <c r="H481" s="59"/>
      <c r="I481" s="59"/>
    </row>
    <row r="482" spans="4:9" x14ac:dyDescent="0.25">
      <c r="H482" s="59"/>
      <c r="I482" s="59"/>
    </row>
    <row r="483" spans="4:9" x14ac:dyDescent="0.25">
      <c r="H483" s="59"/>
      <c r="I483" s="59"/>
    </row>
    <row r="484" spans="4:9" x14ac:dyDescent="0.25">
      <c r="H484" s="59"/>
      <c r="I484" s="59"/>
    </row>
    <row r="485" spans="4:9" x14ac:dyDescent="0.25">
      <c r="H485" s="59"/>
      <c r="I485" s="59"/>
    </row>
    <row r="486" spans="4:9" x14ac:dyDescent="0.25">
      <c r="D486" s="75"/>
      <c r="E486" s="14"/>
      <c r="F486" s="15"/>
      <c r="G486" s="116"/>
      <c r="H486" s="117"/>
      <c r="I486" s="118"/>
    </row>
    <row r="487" spans="4:9" x14ac:dyDescent="0.25">
      <c r="H487" s="59"/>
      <c r="I487" s="59"/>
    </row>
    <row r="488" spans="4:9" x14ac:dyDescent="0.25">
      <c r="H488" s="59"/>
      <c r="I488" s="59"/>
    </row>
    <row r="489" spans="4:9" x14ac:dyDescent="0.25">
      <c r="H489" s="59"/>
      <c r="I489" s="59"/>
    </row>
    <row r="490" spans="4:9" x14ac:dyDescent="0.25">
      <c r="H490" s="59"/>
      <c r="I490" s="59"/>
    </row>
    <row r="491" spans="4:9" x14ac:dyDescent="0.25">
      <c r="H491" s="59"/>
      <c r="I491" s="59"/>
    </row>
    <row r="492" spans="4:9" x14ac:dyDescent="0.25">
      <c r="H492" s="59"/>
      <c r="I492" s="59"/>
    </row>
    <row r="493" spans="4:9" x14ac:dyDescent="0.25">
      <c r="H493" s="59"/>
      <c r="I493" s="59"/>
    </row>
    <row r="494" spans="4:9" x14ac:dyDescent="0.25">
      <c r="H494" s="59"/>
      <c r="I494" s="59"/>
    </row>
    <row r="495" spans="4:9" x14ac:dyDescent="0.25">
      <c r="H495" s="59"/>
      <c r="I495" s="59"/>
    </row>
    <row r="496" spans="4:9" x14ac:dyDescent="0.25">
      <c r="H496" s="59"/>
      <c r="I496" s="59"/>
    </row>
    <row r="497" spans="8:9" x14ac:dyDescent="0.25">
      <c r="H497" s="59"/>
      <c r="I497" s="59"/>
    </row>
    <row r="498" spans="8:9" x14ac:dyDescent="0.25">
      <c r="H498" s="59"/>
      <c r="I498" s="59"/>
    </row>
    <row r="499" spans="8:9" x14ac:dyDescent="0.25">
      <c r="H499" s="59"/>
      <c r="I499" s="59"/>
    </row>
    <row r="500" spans="8:9" x14ac:dyDescent="0.25">
      <c r="H500" s="59"/>
      <c r="I500" s="59"/>
    </row>
    <row r="501" spans="8:9" x14ac:dyDescent="0.25">
      <c r="H501" s="59"/>
      <c r="I501" s="59"/>
    </row>
    <row r="502" spans="8:9" x14ac:dyDescent="0.25">
      <c r="H502" s="59"/>
      <c r="I502" s="59"/>
    </row>
    <row r="503" spans="8:9" x14ac:dyDescent="0.25">
      <c r="H503" s="59"/>
      <c r="I503" s="59"/>
    </row>
    <row r="504" spans="8:9" x14ac:dyDescent="0.25">
      <c r="H504" s="59"/>
      <c r="I504" s="59"/>
    </row>
    <row r="505" spans="8:9" x14ac:dyDescent="0.25">
      <c r="H505" s="59"/>
      <c r="I505" s="59"/>
    </row>
    <row r="506" spans="8:9" x14ac:dyDescent="0.25">
      <c r="H506" s="59"/>
      <c r="I506" s="59"/>
    </row>
    <row r="507" spans="8:9" x14ac:dyDescent="0.25">
      <c r="H507" s="59"/>
      <c r="I507" s="59"/>
    </row>
    <row r="508" spans="8:9" x14ac:dyDescent="0.25">
      <c r="H508" s="59"/>
      <c r="I508" s="59"/>
    </row>
    <row r="509" spans="8:9" x14ac:dyDescent="0.25">
      <c r="H509" s="59"/>
      <c r="I509" s="59"/>
    </row>
    <row r="510" spans="8:9" x14ac:dyDescent="0.25">
      <c r="H510" s="59"/>
      <c r="I510" s="59"/>
    </row>
    <row r="511" spans="8:9" x14ac:dyDescent="0.25">
      <c r="H511" s="59"/>
      <c r="I511" s="59"/>
    </row>
    <row r="512" spans="8:9" x14ac:dyDescent="0.25">
      <c r="H512" s="59"/>
      <c r="I512" s="59"/>
    </row>
    <row r="513" spans="8:9" x14ac:dyDescent="0.25">
      <c r="H513" s="59"/>
      <c r="I513" s="59"/>
    </row>
    <row r="514" spans="8:9" x14ac:dyDescent="0.25">
      <c r="H514" s="59"/>
      <c r="I514" s="59"/>
    </row>
    <row r="515" spans="8:9" x14ac:dyDescent="0.25">
      <c r="H515" s="59"/>
      <c r="I515" s="59"/>
    </row>
    <row r="516" spans="8:9" x14ac:dyDescent="0.25">
      <c r="H516" s="59"/>
      <c r="I516" s="59"/>
    </row>
    <row r="517" spans="8:9" x14ac:dyDescent="0.25">
      <c r="H517" s="59"/>
      <c r="I517" s="59"/>
    </row>
    <row r="518" spans="8:9" x14ac:dyDescent="0.25">
      <c r="H518" s="59"/>
      <c r="I518" s="59"/>
    </row>
    <row r="519" spans="8:9" x14ac:dyDescent="0.25">
      <c r="H519" s="59"/>
      <c r="I519" s="59"/>
    </row>
    <row r="520" spans="8:9" x14ac:dyDescent="0.25">
      <c r="H520" s="59"/>
      <c r="I520" s="59"/>
    </row>
    <row r="521" spans="8:9" x14ac:dyDescent="0.25">
      <c r="H521" s="59"/>
      <c r="I521" s="59"/>
    </row>
    <row r="522" spans="8:9" x14ac:dyDescent="0.25">
      <c r="H522" s="59"/>
      <c r="I522" s="59"/>
    </row>
    <row r="523" spans="8:9" x14ac:dyDescent="0.25">
      <c r="H523" s="59"/>
      <c r="I523" s="59"/>
    </row>
    <row r="524" spans="8:9" x14ac:dyDescent="0.25">
      <c r="H524" s="59"/>
      <c r="I524" s="59"/>
    </row>
    <row r="525" spans="8:9" x14ac:dyDescent="0.25">
      <c r="H525" s="59"/>
      <c r="I525" s="59"/>
    </row>
    <row r="526" spans="8:9" x14ac:dyDescent="0.25">
      <c r="H526" s="59"/>
      <c r="I526" s="59"/>
    </row>
    <row r="527" spans="8:9" x14ac:dyDescent="0.25">
      <c r="H527" s="59"/>
      <c r="I527" s="59"/>
    </row>
    <row r="528" spans="8:9" x14ac:dyDescent="0.25">
      <c r="H528" s="59"/>
      <c r="I528" s="59"/>
    </row>
    <row r="529" spans="8:9" x14ac:dyDescent="0.25">
      <c r="H529" s="59"/>
      <c r="I529" s="59"/>
    </row>
    <row r="530" spans="8:9" x14ac:dyDescent="0.25">
      <c r="H530" s="59"/>
      <c r="I530" s="59"/>
    </row>
    <row r="531" spans="8:9" x14ac:dyDescent="0.25">
      <c r="H531" s="59"/>
      <c r="I531" s="59"/>
    </row>
    <row r="532" spans="8:9" x14ac:dyDescent="0.25">
      <c r="H532" s="59"/>
      <c r="I532" s="59"/>
    </row>
    <row r="533" spans="8:9" x14ac:dyDescent="0.25">
      <c r="H533" s="59"/>
      <c r="I533" s="59"/>
    </row>
    <row r="534" spans="8:9" x14ac:dyDescent="0.25">
      <c r="H534" s="59"/>
      <c r="I534" s="59"/>
    </row>
    <row r="535" spans="8:9" x14ac:dyDescent="0.25">
      <c r="H535" s="59"/>
      <c r="I535" s="59"/>
    </row>
    <row r="536" spans="8:9" x14ac:dyDescent="0.25">
      <c r="H536" s="59"/>
      <c r="I536" s="59"/>
    </row>
    <row r="537" spans="8:9" x14ac:dyDescent="0.25">
      <c r="H537" s="59"/>
      <c r="I537" s="59"/>
    </row>
    <row r="538" spans="8:9" x14ac:dyDescent="0.25">
      <c r="H538" s="59"/>
      <c r="I538" s="59"/>
    </row>
    <row r="539" spans="8:9" x14ac:dyDescent="0.25">
      <c r="H539" s="59"/>
      <c r="I539" s="59"/>
    </row>
    <row r="540" spans="8:9" x14ac:dyDescent="0.25">
      <c r="H540" s="59"/>
      <c r="I540" s="59"/>
    </row>
    <row r="541" spans="8:9" x14ac:dyDescent="0.25">
      <c r="H541" s="59"/>
      <c r="I541" s="59"/>
    </row>
    <row r="542" spans="8:9" x14ac:dyDescent="0.25">
      <c r="H542" s="59"/>
      <c r="I542" s="59"/>
    </row>
    <row r="543" spans="8:9" x14ac:dyDescent="0.25">
      <c r="H543" s="59"/>
      <c r="I543" s="59"/>
    </row>
    <row r="544" spans="8:9" x14ac:dyDescent="0.25">
      <c r="H544" s="59"/>
      <c r="I544" s="59"/>
    </row>
    <row r="545" spans="8:9" x14ac:dyDescent="0.25">
      <c r="H545" s="59"/>
      <c r="I545" s="59"/>
    </row>
    <row r="546" spans="8:9" x14ac:dyDescent="0.25">
      <c r="H546" s="59"/>
      <c r="I546" s="59"/>
    </row>
    <row r="547" spans="8:9" x14ac:dyDescent="0.25">
      <c r="H547" s="59"/>
      <c r="I547" s="59"/>
    </row>
    <row r="548" spans="8:9" x14ac:dyDescent="0.25">
      <c r="H548" s="59"/>
      <c r="I548" s="59"/>
    </row>
    <row r="549" spans="8:9" x14ac:dyDescent="0.25">
      <c r="H549" s="59"/>
      <c r="I549" s="59"/>
    </row>
    <row r="550" spans="8:9" x14ac:dyDescent="0.25">
      <c r="H550" s="59"/>
      <c r="I550" s="59"/>
    </row>
    <row r="551" spans="8:9" x14ac:dyDescent="0.25">
      <c r="H551" s="59"/>
      <c r="I551" s="59"/>
    </row>
    <row r="552" spans="8:9" x14ac:dyDescent="0.25">
      <c r="H552" s="59"/>
      <c r="I552" s="59"/>
    </row>
    <row r="553" spans="8:9" x14ac:dyDescent="0.25">
      <c r="H553" s="59"/>
      <c r="I553" s="59"/>
    </row>
    <row r="554" spans="8:9" x14ac:dyDescent="0.25">
      <c r="H554" s="59"/>
      <c r="I554" s="59"/>
    </row>
    <row r="555" spans="8:9" x14ac:dyDescent="0.25">
      <c r="H555" s="59"/>
      <c r="I555" s="59"/>
    </row>
    <row r="556" spans="8:9" x14ac:dyDescent="0.25">
      <c r="H556" s="59"/>
      <c r="I556" s="59"/>
    </row>
    <row r="557" spans="8:9" x14ac:dyDescent="0.25">
      <c r="H557" s="59"/>
      <c r="I557" s="59"/>
    </row>
    <row r="558" spans="8:9" x14ac:dyDescent="0.25">
      <c r="H558" s="59"/>
      <c r="I558" s="59"/>
    </row>
    <row r="559" spans="8:9" x14ac:dyDescent="0.25">
      <c r="H559" s="59"/>
      <c r="I559" s="59"/>
    </row>
    <row r="560" spans="8:9" x14ac:dyDescent="0.25">
      <c r="H560" s="59"/>
      <c r="I560" s="59"/>
    </row>
    <row r="561" spans="8:9" x14ac:dyDescent="0.25">
      <c r="H561" s="59"/>
      <c r="I561" s="59"/>
    </row>
    <row r="562" spans="8:9" x14ac:dyDescent="0.25">
      <c r="H562" s="59"/>
      <c r="I562" s="59"/>
    </row>
    <row r="563" spans="8:9" x14ac:dyDescent="0.25">
      <c r="H563" s="59"/>
      <c r="I563" s="59"/>
    </row>
    <row r="564" spans="8:9" x14ac:dyDescent="0.25">
      <c r="H564" s="59"/>
      <c r="I564" s="59"/>
    </row>
    <row r="565" spans="8:9" x14ac:dyDescent="0.25">
      <c r="H565" s="59"/>
      <c r="I565" s="59"/>
    </row>
    <row r="566" spans="8:9" x14ac:dyDescent="0.25">
      <c r="H566" s="59"/>
      <c r="I566" s="59"/>
    </row>
    <row r="567" spans="8:9" x14ac:dyDescent="0.25">
      <c r="H567" s="59"/>
      <c r="I567" s="59"/>
    </row>
    <row r="568" spans="8:9" x14ac:dyDescent="0.25">
      <c r="H568" s="59"/>
      <c r="I568" s="59"/>
    </row>
    <row r="569" spans="8:9" x14ac:dyDescent="0.25">
      <c r="H569" s="59"/>
      <c r="I569" s="59"/>
    </row>
    <row r="570" spans="8:9" x14ac:dyDescent="0.25">
      <c r="H570" s="59"/>
      <c r="I570" s="59"/>
    </row>
    <row r="571" spans="8:9" x14ac:dyDescent="0.25">
      <c r="H571" s="59"/>
      <c r="I571" s="59"/>
    </row>
    <row r="572" spans="8:9" x14ac:dyDescent="0.25">
      <c r="H572" s="59"/>
      <c r="I572" s="59"/>
    </row>
    <row r="573" spans="8:9" x14ac:dyDescent="0.25">
      <c r="H573" s="59"/>
      <c r="I573" s="59"/>
    </row>
    <row r="574" spans="8:9" x14ac:dyDescent="0.25">
      <c r="H574" s="59"/>
      <c r="I574" s="59"/>
    </row>
    <row r="575" spans="8:9" x14ac:dyDescent="0.25">
      <c r="H575" s="59"/>
      <c r="I575" s="59"/>
    </row>
    <row r="576" spans="8:9" x14ac:dyDescent="0.25">
      <c r="H576" s="59"/>
      <c r="I576" s="59"/>
    </row>
    <row r="577" spans="8:9" x14ac:dyDescent="0.25">
      <c r="H577" s="59"/>
      <c r="I577" s="59"/>
    </row>
    <row r="578" spans="8:9" x14ac:dyDescent="0.25">
      <c r="H578" s="59"/>
      <c r="I578" s="59"/>
    </row>
    <row r="579" spans="8:9" x14ac:dyDescent="0.25">
      <c r="H579" s="59"/>
      <c r="I579" s="59"/>
    </row>
    <row r="580" spans="8:9" x14ac:dyDescent="0.25">
      <c r="H580" s="59"/>
      <c r="I580" s="59"/>
    </row>
    <row r="581" spans="8:9" x14ac:dyDescent="0.25">
      <c r="H581" s="59"/>
      <c r="I581" s="59"/>
    </row>
    <row r="582" spans="8:9" x14ac:dyDescent="0.25">
      <c r="H582" s="59"/>
      <c r="I582" s="59"/>
    </row>
    <row r="583" spans="8:9" x14ac:dyDescent="0.25">
      <c r="H583" s="59"/>
      <c r="I583" s="59"/>
    </row>
    <row r="584" spans="8:9" x14ac:dyDescent="0.25">
      <c r="H584" s="59"/>
      <c r="I584" s="59"/>
    </row>
    <row r="585" spans="8:9" x14ac:dyDescent="0.25">
      <c r="H585" s="59"/>
      <c r="I585" s="59"/>
    </row>
    <row r="586" spans="8:9" x14ac:dyDescent="0.25">
      <c r="H586" s="59"/>
      <c r="I586" s="59"/>
    </row>
    <row r="587" spans="8:9" x14ac:dyDescent="0.25">
      <c r="H587" s="59"/>
      <c r="I587" s="59"/>
    </row>
    <row r="588" spans="8:9" x14ac:dyDescent="0.25">
      <c r="H588" s="59"/>
      <c r="I588" s="59"/>
    </row>
    <row r="589" spans="8:9" x14ac:dyDescent="0.25">
      <c r="H589" s="59"/>
      <c r="I589" s="59"/>
    </row>
    <row r="590" spans="8:9" x14ac:dyDescent="0.25">
      <c r="H590" s="59"/>
      <c r="I590" s="59"/>
    </row>
    <row r="591" spans="8:9" x14ac:dyDescent="0.25">
      <c r="H591" s="59"/>
      <c r="I591" s="59"/>
    </row>
    <row r="592" spans="8:9" x14ac:dyDescent="0.25">
      <c r="H592" s="59"/>
      <c r="I592" s="59"/>
    </row>
    <row r="593" spans="8:9" x14ac:dyDescent="0.25">
      <c r="H593" s="59"/>
      <c r="I593" s="59"/>
    </row>
    <row r="594" spans="8:9" x14ac:dyDescent="0.25">
      <c r="H594" s="59"/>
      <c r="I594" s="59"/>
    </row>
    <row r="595" spans="8:9" x14ac:dyDescent="0.25">
      <c r="H595" s="59"/>
      <c r="I595" s="59"/>
    </row>
    <row r="596" spans="8:9" x14ac:dyDescent="0.25">
      <c r="H596" s="59"/>
      <c r="I596" s="59"/>
    </row>
    <row r="597" spans="8:9" x14ac:dyDescent="0.25">
      <c r="H597" s="59"/>
      <c r="I597" s="59"/>
    </row>
    <row r="598" spans="8:9" x14ac:dyDescent="0.25">
      <c r="H598" s="59"/>
      <c r="I598" s="59"/>
    </row>
    <row r="599" spans="8:9" x14ac:dyDescent="0.25">
      <c r="H599" s="59"/>
      <c r="I599" s="59"/>
    </row>
    <row r="600" spans="8:9" x14ac:dyDescent="0.25">
      <c r="H600" s="59"/>
      <c r="I600" s="59"/>
    </row>
    <row r="601" spans="8:9" x14ac:dyDescent="0.25">
      <c r="H601" s="59"/>
      <c r="I601" s="59"/>
    </row>
    <row r="602" spans="8:9" x14ac:dyDescent="0.25">
      <c r="H602" s="59"/>
      <c r="I602" s="59"/>
    </row>
    <row r="603" spans="8:9" x14ac:dyDescent="0.25">
      <c r="H603" s="59"/>
      <c r="I603" s="59"/>
    </row>
    <row r="604" spans="8:9" x14ac:dyDescent="0.25">
      <c r="H604" s="59"/>
      <c r="I604" s="59"/>
    </row>
    <row r="605" spans="8:9" x14ac:dyDescent="0.25">
      <c r="H605" s="59"/>
      <c r="I605" s="59"/>
    </row>
    <row r="606" spans="8:9" x14ac:dyDescent="0.25">
      <c r="H606" s="59"/>
      <c r="I606" s="59"/>
    </row>
    <row r="607" spans="8:9" x14ac:dyDescent="0.25">
      <c r="H607" s="59"/>
      <c r="I607" s="59"/>
    </row>
    <row r="608" spans="8:9" x14ac:dyDescent="0.25">
      <c r="H608" s="59"/>
      <c r="I608" s="59"/>
    </row>
    <row r="609" spans="8:9" x14ac:dyDescent="0.25">
      <c r="H609" s="59"/>
      <c r="I609" s="59"/>
    </row>
    <row r="610" spans="8:9" x14ac:dyDescent="0.25">
      <c r="H610" s="59"/>
      <c r="I610" s="59"/>
    </row>
    <row r="611" spans="8:9" x14ac:dyDescent="0.25">
      <c r="H611" s="59"/>
      <c r="I611" s="59"/>
    </row>
    <row r="612" spans="8:9" x14ac:dyDescent="0.25">
      <c r="H612" s="59"/>
      <c r="I612" s="59"/>
    </row>
    <row r="613" spans="8:9" x14ac:dyDescent="0.25">
      <c r="H613" s="59"/>
      <c r="I613" s="59"/>
    </row>
    <row r="614" spans="8:9" x14ac:dyDescent="0.25">
      <c r="H614" s="59"/>
      <c r="I614" s="59"/>
    </row>
    <row r="615" spans="8:9" x14ac:dyDescent="0.25">
      <c r="H615" s="59"/>
      <c r="I615" s="59"/>
    </row>
    <row r="616" spans="8:9" x14ac:dyDescent="0.25">
      <c r="H616" s="59"/>
      <c r="I616" s="59"/>
    </row>
    <row r="617" spans="8:9" x14ac:dyDescent="0.25">
      <c r="H617" s="59"/>
      <c r="I617" s="59"/>
    </row>
    <row r="618" spans="8:9" x14ac:dyDescent="0.25">
      <c r="H618" s="59"/>
      <c r="I618" s="59"/>
    </row>
    <row r="619" spans="8:9" x14ac:dyDescent="0.25">
      <c r="H619" s="59"/>
      <c r="I619" s="59"/>
    </row>
    <row r="620" spans="8:9" x14ac:dyDescent="0.25">
      <c r="H620" s="59"/>
      <c r="I620" s="59"/>
    </row>
    <row r="621" spans="8:9" x14ac:dyDescent="0.25">
      <c r="H621" s="59"/>
      <c r="I621" s="59"/>
    </row>
    <row r="622" spans="8:9" x14ac:dyDescent="0.25">
      <c r="H622" s="59"/>
      <c r="I622" s="59"/>
    </row>
    <row r="623" spans="8:9" x14ac:dyDescent="0.25">
      <c r="H623" s="59"/>
      <c r="I623" s="59"/>
    </row>
    <row r="624" spans="8:9" x14ac:dyDescent="0.25">
      <c r="H624" s="59"/>
      <c r="I624" s="59"/>
    </row>
    <row r="625" spans="8:9" x14ac:dyDescent="0.25">
      <c r="H625" s="59"/>
      <c r="I625" s="59"/>
    </row>
    <row r="626" spans="8:9" x14ac:dyDescent="0.25">
      <c r="H626" s="59"/>
      <c r="I626" s="59"/>
    </row>
    <row r="627" spans="8:9" x14ac:dyDescent="0.25">
      <c r="H627" s="59"/>
      <c r="I627" s="59"/>
    </row>
    <row r="628" spans="8:9" x14ac:dyDescent="0.25">
      <c r="H628" s="59"/>
      <c r="I628" s="59"/>
    </row>
    <row r="629" spans="8:9" x14ac:dyDescent="0.25">
      <c r="H629" s="59"/>
      <c r="I629" s="59"/>
    </row>
    <row r="630" spans="8:9" x14ac:dyDescent="0.25">
      <c r="H630" s="59"/>
      <c r="I630" s="59"/>
    </row>
    <row r="631" spans="8:9" x14ac:dyDescent="0.25">
      <c r="H631" s="59"/>
      <c r="I631" s="59"/>
    </row>
    <row r="632" spans="8:9" x14ac:dyDescent="0.25">
      <c r="H632" s="59"/>
      <c r="I632" s="59"/>
    </row>
    <row r="633" spans="8:9" x14ac:dyDescent="0.25">
      <c r="H633" s="59"/>
      <c r="I633" s="59"/>
    </row>
    <row r="634" spans="8:9" x14ac:dyDescent="0.25">
      <c r="H634" s="59"/>
      <c r="I634" s="59"/>
    </row>
    <row r="635" spans="8:9" x14ac:dyDescent="0.25">
      <c r="H635" s="59"/>
      <c r="I635" s="59"/>
    </row>
    <row r="636" spans="8:9" x14ac:dyDescent="0.25">
      <c r="H636" s="59"/>
      <c r="I636" s="59"/>
    </row>
    <row r="637" spans="8:9" x14ac:dyDescent="0.25">
      <c r="H637" s="59"/>
      <c r="I637" s="59"/>
    </row>
    <row r="638" spans="8:9" x14ac:dyDescent="0.25">
      <c r="H638" s="59"/>
      <c r="I638" s="59"/>
    </row>
    <row r="639" spans="8:9" x14ac:dyDescent="0.25">
      <c r="H639" s="59"/>
      <c r="I639" s="59"/>
    </row>
    <row r="640" spans="8:9" x14ac:dyDescent="0.25">
      <c r="H640" s="59"/>
      <c r="I640" s="59"/>
    </row>
    <row r="641" spans="8:9" x14ac:dyDescent="0.25">
      <c r="H641" s="59"/>
      <c r="I641" s="59"/>
    </row>
    <row r="642" spans="8:9" x14ac:dyDescent="0.25">
      <c r="H642" s="59"/>
      <c r="I642" s="59"/>
    </row>
    <row r="643" spans="8:9" x14ac:dyDescent="0.25">
      <c r="H643" s="59"/>
      <c r="I643" s="59"/>
    </row>
    <row r="644" spans="8:9" x14ac:dyDescent="0.25">
      <c r="H644" s="59"/>
      <c r="I644" s="59"/>
    </row>
    <row r="645" spans="8:9" x14ac:dyDescent="0.25">
      <c r="H645" s="59"/>
      <c r="I645" s="59"/>
    </row>
    <row r="646" spans="8:9" x14ac:dyDescent="0.25">
      <c r="H646" s="59"/>
      <c r="I646" s="59"/>
    </row>
    <row r="647" spans="8:9" x14ac:dyDescent="0.25">
      <c r="H647" s="59"/>
      <c r="I647" s="59"/>
    </row>
    <row r="648" spans="8:9" x14ac:dyDescent="0.25">
      <c r="H648" s="59"/>
      <c r="I648" s="59"/>
    </row>
    <row r="649" spans="8:9" x14ac:dyDescent="0.25">
      <c r="H649" s="59"/>
      <c r="I649" s="59"/>
    </row>
    <row r="650" spans="8:9" x14ac:dyDescent="0.25">
      <c r="H650" s="59"/>
      <c r="I650" s="59"/>
    </row>
    <row r="651" spans="8:9" x14ac:dyDescent="0.25">
      <c r="H651" s="59"/>
      <c r="I651" s="59"/>
    </row>
    <row r="652" spans="8:9" x14ac:dyDescent="0.25">
      <c r="H652" s="59"/>
      <c r="I652" s="59"/>
    </row>
    <row r="653" spans="8:9" x14ac:dyDescent="0.25">
      <c r="H653" s="59"/>
      <c r="I653" s="59"/>
    </row>
    <row r="654" spans="8:9" x14ac:dyDescent="0.25">
      <c r="H654" s="59"/>
      <c r="I654" s="59"/>
    </row>
    <row r="655" spans="8:9" x14ac:dyDescent="0.25">
      <c r="H655" s="59"/>
      <c r="I655" s="59"/>
    </row>
    <row r="656" spans="8:9" x14ac:dyDescent="0.25">
      <c r="H656" s="59"/>
      <c r="I656" s="59"/>
    </row>
    <row r="657" spans="8:9" x14ac:dyDescent="0.25">
      <c r="H657" s="59"/>
      <c r="I657" s="59"/>
    </row>
    <row r="658" spans="8:9" x14ac:dyDescent="0.25">
      <c r="H658" s="59"/>
      <c r="I658" s="59"/>
    </row>
    <row r="659" spans="8:9" x14ac:dyDescent="0.25">
      <c r="H659" s="59"/>
      <c r="I659" s="59"/>
    </row>
    <row r="660" spans="8:9" x14ac:dyDescent="0.25">
      <c r="H660" s="59"/>
      <c r="I660" s="59"/>
    </row>
    <row r="661" spans="8:9" x14ac:dyDescent="0.25">
      <c r="H661" s="59"/>
      <c r="I661" s="59"/>
    </row>
    <row r="662" spans="8:9" x14ac:dyDescent="0.25">
      <c r="H662" s="59"/>
      <c r="I662" s="59"/>
    </row>
    <row r="663" spans="8:9" x14ac:dyDescent="0.25">
      <c r="H663" s="59"/>
      <c r="I663" s="59"/>
    </row>
    <row r="664" spans="8:9" x14ac:dyDescent="0.25">
      <c r="H664" s="59"/>
      <c r="I664" s="59"/>
    </row>
    <row r="665" spans="8:9" x14ac:dyDescent="0.25">
      <c r="H665" s="59"/>
      <c r="I665" s="59"/>
    </row>
    <row r="666" spans="8:9" x14ac:dyDescent="0.25">
      <c r="H666" s="59"/>
      <c r="I666" s="59"/>
    </row>
    <row r="667" spans="8:9" x14ac:dyDescent="0.25">
      <c r="H667" s="59"/>
      <c r="I667" s="59"/>
    </row>
    <row r="668" spans="8:9" x14ac:dyDescent="0.25">
      <c r="H668" s="59"/>
      <c r="I668" s="59"/>
    </row>
    <row r="669" spans="8:9" x14ac:dyDescent="0.25">
      <c r="H669" s="59"/>
      <c r="I669" s="59"/>
    </row>
    <row r="670" spans="8:9" x14ac:dyDescent="0.25">
      <c r="H670" s="59"/>
      <c r="I670" s="59"/>
    </row>
    <row r="671" spans="8:9" x14ac:dyDescent="0.25">
      <c r="H671" s="59"/>
      <c r="I671" s="59"/>
    </row>
    <row r="672" spans="8:9" x14ac:dyDescent="0.25">
      <c r="H672" s="59"/>
      <c r="I672" s="59"/>
    </row>
    <row r="673" spans="8:9" x14ac:dyDescent="0.25">
      <c r="H673" s="59"/>
      <c r="I673" s="59"/>
    </row>
    <row r="674" spans="8:9" x14ac:dyDescent="0.25">
      <c r="H674" s="59"/>
      <c r="I674" s="59"/>
    </row>
    <row r="675" spans="8:9" x14ac:dyDescent="0.25">
      <c r="H675" s="59"/>
      <c r="I675" s="59"/>
    </row>
    <row r="676" spans="8:9" x14ac:dyDescent="0.25">
      <c r="H676" s="59"/>
      <c r="I676" s="59"/>
    </row>
    <row r="677" spans="8:9" x14ac:dyDescent="0.25">
      <c r="H677" s="59"/>
      <c r="I677" s="59"/>
    </row>
    <row r="678" spans="8:9" x14ac:dyDescent="0.25">
      <c r="H678" s="59"/>
      <c r="I678" s="59"/>
    </row>
    <row r="679" spans="8:9" x14ac:dyDescent="0.25">
      <c r="H679" s="59"/>
      <c r="I679" s="59"/>
    </row>
    <row r="680" spans="8:9" x14ac:dyDescent="0.25">
      <c r="H680" s="59"/>
      <c r="I680" s="59"/>
    </row>
    <row r="681" spans="8:9" x14ac:dyDescent="0.25">
      <c r="H681" s="59"/>
      <c r="I681" s="59"/>
    </row>
    <row r="682" spans="8:9" x14ac:dyDescent="0.25">
      <c r="H682" s="59"/>
      <c r="I682" s="59"/>
    </row>
    <row r="683" spans="8:9" x14ac:dyDescent="0.25">
      <c r="H683" s="59"/>
      <c r="I683" s="59"/>
    </row>
    <row r="684" spans="8:9" x14ac:dyDescent="0.25">
      <c r="H684" s="59"/>
      <c r="I684" s="59"/>
    </row>
    <row r="685" spans="8:9" x14ac:dyDescent="0.25">
      <c r="H685" s="59"/>
      <c r="I685" s="59"/>
    </row>
    <row r="686" spans="8:9" x14ac:dyDescent="0.25">
      <c r="H686" s="59"/>
      <c r="I686" s="59"/>
    </row>
    <row r="687" spans="8:9" x14ac:dyDescent="0.25">
      <c r="H687" s="59"/>
      <c r="I687" s="59"/>
    </row>
    <row r="688" spans="8:9" x14ac:dyDescent="0.25">
      <c r="H688" s="59"/>
      <c r="I688" s="59"/>
    </row>
    <row r="689" spans="8:9" x14ac:dyDescent="0.25">
      <c r="H689" s="59"/>
      <c r="I689" s="59"/>
    </row>
    <row r="690" spans="8:9" x14ac:dyDescent="0.25">
      <c r="H690" s="59"/>
      <c r="I690" s="59"/>
    </row>
    <row r="691" spans="8:9" x14ac:dyDescent="0.25">
      <c r="H691" s="59"/>
      <c r="I691" s="59"/>
    </row>
    <row r="692" spans="8:9" x14ac:dyDescent="0.25">
      <c r="H692" s="59"/>
      <c r="I692" s="59"/>
    </row>
    <row r="693" spans="8:9" x14ac:dyDescent="0.25">
      <c r="H693" s="59"/>
      <c r="I693" s="59"/>
    </row>
    <row r="694" spans="8:9" x14ac:dyDescent="0.25">
      <c r="H694" s="59"/>
      <c r="I694" s="59"/>
    </row>
    <row r="695" spans="8:9" x14ac:dyDescent="0.25">
      <c r="H695" s="59"/>
      <c r="I695" s="59"/>
    </row>
    <row r="696" spans="8:9" x14ac:dyDescent="0.25">
      <c r="H696" s="59"/>
      <c r="I696" s="59"/>
    </row>
    <row r="697" spans="8:9" x14ac:dyDescent="0.25">
      <c r="H697" s="59"/>
      <c r="I697" s="59"/>
    </row>
    <row r="698" spans="8:9" x14ac:dyDescent="0.25">
      <c r="H698" s="59"/>
      <c r="I698" s="59"/>
    </row>
    <row r="699" spans="8:9" x14ac:dyDescent="0.25">
      <c r="H699" s="59"/>
      <c r="I699" s="59"/>
    </row>
    <row r="700" spans="8:9" x14ac:dyDescent="0.25">
      <c r="H700" s="59"/>
      <c r="I700" s="59"/>
    </row>
    <row r="701" spans="8:9" x14ac:dyDescent="0.25">
      <c r="H701" s="59"/>
      <c r="I701" s="59"/>
    </row>
    <row r="702" spans="8:9" x14ac:dyDescent="0.25">
      <c r="H702" s="59"/>
      <c r="I702" s="59"/>
    </row>
    <row r="703" spans="8:9" x14ac:dyDescent="0.25">
      <c r="H703" s="59"/>
      <c r="I703" s="59"/>
    </row>
    <row r="704" spans="8:9" x14ac:dyDescent="0.25">
      <c r="H704" s="59"/>
      <c r="I704" s="59"/>
    </row>
    <row r="705" spans="8:9" x14ac:dyDescent="0.25">
      <c r="H705" s="59"/>
      <c r="I705" s="59"/>
    </row>
    <row r="706" spans="8:9" x14ac:dyDescent="0.25">
      <c r="H706" s="59"/>
      <c r="I706" s="59"/>
    </row>
    <row r="707" spans="8:9" x14ac:dyDescent="0.25">
      <c r="H707" s="59"/>
      <c r="I707" s="59"/>
    </row>
    <row r="708" spans="8:9" x14ac:dyDescent="0.25">
      <c r="H708" s="59"/>
      <c r="I708" s="59"/>
    </row>
    <row r="709" spans="8:9" x14ac:dyDescent="0.25">
      <c r="H709" s="59"/>
      <c r="I709" s="59"/>
    </row>
    <row r="710" spans="8:9" x14ac:dyDescent="0.25">
      <c r="H710" s="59"/>
      <c r="I710" s="59"/>
    </row>
    <row r="711" spans="8:9" x14ac:dyDescent="0.25">
      <c r="H711" s="59"/>
      <c r="I711" s="59"/>
    </row>
    <row r="712" spans="8:9" x14ac:dyDescent="0.25">
      <c r="H712" s="59"/>
      <c r="I712" s="59"/>
    </row>
    <row r="713" spans="8:9" x14ac:dyDescent="0.25">
      <c r="H713" s="59"/>
      <c r="I713" s="59"/>
    </row>
    <row r="714" spans="8:9" x14ac:dyDescent="0.25">
      <c r="H714" s="59"/>
      <c r="I714" s="59"/>
    </row>
    <row r="715" spans="8:9" x14ac:dyDescent="0.25">
      <c r="H715" s="59"/>
      <c r="I715" s="59"/>
    </row>
    <row r="716" spans="8:9" x14ac:dyDescent="0.25">
      <c r="H716" s="59"/>
      <c r="I716" s="59"/>
    </row>
    <row r="717" spans="8:9" x14ac:dyDescent="0.25">
      <c r="H717" s="59"/>
      <c r="I717" s="59"/>
    </row>
    <row r="718" spans="8:9" x14ac:dyDescent="0.25">
      <c r="H718" s="59"/>
      <c r="I718" s="59"/>
    </row>
    <row r="719" spans="8:9" x14ac:dyDescent="0.25">
      <c r="H719" s="59"/>
      <c r="I719" s="59"/>
    </row>
    <row r="720" spans="8:9" x14ac:dyDescent="0.25">
      <c r="H720" s="59"/>
      <c r="I720" s="59"/>
    </row>
    <row r="721" spans="8:9" x14ac:dyDescent="0.25">
      <c r="H721" s="59"/>
      <c r="I721" s="59"/>
    </row>
    <row r="722" spans="8:9" x14ac:dyDescent="0.25">
      <c r="H722" s="59"/>
      <c r="I722" s="59"/>
    </row>
    <row r="723" spans="8:9" x14ac:dyDescent="0.25">
      <c r="H723" s="59"/>
      <c r="I723" s="59"/>
    </row>
    <row r="724" spans="8:9" x14ac:dyDescent="0.25">
      <c r="H724" s="59"/>
      <c r="I724" s="59"/>
    </row>
    <row r="725" spans="8:9" x14ac:dyDescent="0.25">
      <c r="H725" s="59"/>
      <c r="I725" s="59"/>
    </row>
    <row r="726" spans="8:9" x14ac:dyDescent="0.25">
      <c r="H726" s="59"/>
      <c r="I726" s="59"/>
    </row>
    <row r="727" spans="8:9" x14ac:dyDescent="0.25">
      <c r="H727" s="59"/>
      <c r="I727" s="59"/>
    </row>
    <row r="728" spans="8:9" x14ac:dyDescent="0.25">
      <c r="H728" s="59"/>
      <c r="I728" s="59"/>
    </row>
    <row r="729" spans="8:9" x14ac:dyDescent="0.25">
      <c r="H729" s="59"/>
      <c r="I729" s="59"/>
    </row>
    <row r="730" spans="8:9" x14ac:dyDescent="0.25">
      <c r="H730" s="59"/>
      <c r="I730" s="59"/>
    </row>
    <row r="731" spans="8:9" x14ac:dyDescent="0.25">
      <c r="H731" s="59"/>
      <c r="I731" s="59"/>
    </row>
    <row r="732" spans="8:9" x14ac:dyDescent="0.25">
      <c r="H732" s="59"/>
      <c r="I732" s="59"/>
    </row>
    <row r="733" spans="8:9" x14ac:dyDescent="0.25">
      <c r="H733" s="59"/>
      <c r="I733" s="59"/>
    </row>
    <row r="734" spans="8:9" x14ac:dyDescent="0.25">
      <c r="H734" s="59"/>
      <c r="I734" s="59"/>
    </row>
    <row r="735" spans="8:9" x14ac:dyDescent="0.25">
      <c r="H735" s="59"/>
      <c r="I735" s="59"/>
    </row>
    <row r="736" spans="8:9" x14ac:dyDescent="0.25">
      <c r="H736" s="59"/>
      <c r="I736" s="59"/>
    </row>
    <row r="737" spans="8:9" x14ac:dyDescent="0.25">
      <c r="H737" s="59"/>
      <c r="I737" s="59"/>
    </row>
    <row r="738" spans="8:9" x14ac:dyDescent="0.25">
      <c r="H738" s="59"/>
      <c r="I738" s="59"/>
    </row>
    <row r="739" spans="8:9" x14ac:dyDescent="0.25">
      <c r="H739" s="59"/>
      <c r="I739" s="59"/>
    </row>
    <row r="740" spans="8:9" x14ac:dyDescent="0.25">
      <c r="H740" s="59"/>
      <c r="I740" s="59"/>
    </row>
    <row r="741" spans="8:9" x14ac:dyDescent="0.25">
      <c r="H741" s="59"/>
      <c r="I741" s="59"/>
    </row>
    <row r="742" spans="8:9" x14ac:dyDescent="0.25">
      <c r="H742" s="59"/>
      <c r="I742" s="59"/>
    </row>
    <row r="743" spans="8:9" x14ac:dyDescent="0.25">
      <c r="H743" s="59"/>
      <c r="I743" s="59"/>
    </row>
    <row r="744" spans="8:9" x14ac:dyDescent="0.25">
      <c r="H744" s="59"/>
      <c r="I744" s="59"/>
    </row>
    <row r="745" spans="8:9" x14ac:dyDescent="0.25">
      <c r="H745" s="59"/>
      <c r="I745" s="59"/>
    </row>
    <row r="746" spans="8:9" x14ac:dyDescent="0.25">
      <c r="H746" s="59"/>
      <c r="I746" s="59"/>
    </row>
    <row r="747" spans="8:9" x14ac:dyDescent="0.25">
      <c r="H747" s="59"/>
      <c r="I747" s="59"/>
    </row>
    <row r="748" spans="8:9" x14ac:dyDescent="0.25">
      <c r="H748" s="59"/>
      <c r="I748" s="59"/>
    </row>
    <row r="749" spans="8:9" x14ac:dyDescent="0.25">
      <c r="H749" s="59"/>
      <c r="I749" s="59"/>
    </row>
    <row r="750" spans="8:9" x14ac:dyDescent="0.25">
      <c r="H750" s="59"/>
      <c r="I750" s="59"/>
    </row>
    <row r="751" spans="8:9" x14ac:dyDescent="0.25">
      <c r="H751" s="59"/>
      <c r="I751" s="59"/>
    </row>
    <row r="752" spans="8:9" x14ac:dyDescent="0.25">
      <c r="H752" s="59"/>
      <c r="I752" s="59"/>
    </row>
    <row r="753" spans="8:9" x14ac:dyDescent="0.25">
      <c r="H753" s="59"/>
      <c r="I753" s="59"/>
    </row>
    <row r="754" spans="8:9" x14ac:dyDescent="0.25">
      <c r="H754" s="59"/>
      <c r="I754" s="59"/>
    </row>
    <row r="755" spans="8:9" x14ac:dyDescent="0.25">
      <c r="H755" s="59"/>
      <c r="I755" s="59"/>
    </row>
    <row r="756" spans="8:9" x14ac:dyDescent="0.25">
      <c r="H756" s="59"/>
      <c r="I756" s="59"/>
    </row>
    <row r="757" spans="8:9" x14ac:dyDescent="0.25">
      <c r="H757" s="59"/>
      <c r="I757" s="59"/>
    </row>
    <row r="758" spans="8:9" x14ac:dyDescent="0.25">
      <c r="H758" s="59"/>
      <c r="I758" s="59"/>
    </row>
    <row r="759" spans="8:9" x14ac:dyDescent="0.25">
      <c r="H759" s="59"/>
      <c r="I759" s="59"/>
    </row>
    <row r="760" spans="8:9" x14ac:dyDescent="0.25">
      <c r="H760" s="59"/>
      <c r="I760" s="59"/>
    </row>
    <row r="761" spans="8:9" x14ac:dyDescent="0.25">
      <c r="H761" s="59"/>
      <c r="I761" s="59"/>
    </row>
    <row r="762" spans="8:9" x14ac:dyDescent="0.25">
      <c r="H762" s="59"/>
      <c r="I762" s="59"/>
    </row>
    <row r="763" spans="8:9" x14ac:dyDescent="0.25">
      <c r="H763" s="59"/>
      <c r="I763" s="59"/>
    </row>
    <row r="764" spans="8:9" x14ac:dyDescent="0.25">
      <c r="H764" s="59"/>
      <c r="I764" s="59"/>
    </row>
    <row r="765" spans="8:9" x14ac:dyDescent="0.25">
      <c r="H765" s="59"/>
      <c r="I765" s="59"/>
    </row>
    <row r="766" spans="8:9" x14ac:dyDescent="0.25">
      <c r="H766" s="59"/>
      <c r="I766" s="59"/>
    </row>
    <row r="767" spans="8:9" x14ac:dyDescent="0.25">
      <c r="H767" s="59"/>
      <c r="I767" s="59"/>
    </row>
    <row r="768" spans="8:9" x14ac:dyDescent="0.25">
      <c r="H768" s="59"/>
      <c r="I768" s="59"/>
    </row>
    <row r="769" spans="8:9" x14ac:dyDescent="0.25">
      <c r="H769" s="59"/>
      <c r="I769" s="59"/>
    </row>
    <row r="770" spans="8:9" x14ac:dyDescent="0.25">
      <c r="H770" s="59"/>
      <c r="I770" s="59"/>
    </row>
    <row r="771" spans="8:9" x14ac:dyDescent="0.25">
      <c r="H771" s="59"/>
      <c r="I771" s="59"/>
    </row>
    <row r="772" spans="8:9" x14ac:dyDescent="0.25">
      <c r="H772" s="59"/>
      <c r="I772" s="59"/>
    </row>
    <row r="773" spans="8:9" x14ac:dyDescent="0.25">
      <c r="H773" s="59"/>
      <c r="I773" s="59"/>
    </row>
    <row r="774" spans="8:9" x14ac:dyDescent="0.25">
      <c r="H774" s="59"/>
      <c r="I774" s="59"/>
    </row>
    <row r="775" spans="8:9" x14ac:dyDescent="0.25">
      <c r="H775" s="59"/>
      <c r="I775" s="59"/>
    </row>
    <row r="776" spans="8:9" x14ac:dyDescent="0.25">
      <c r="H776" s="59"/>
      <c r="I776" s="59"/>
    </row>
    <row r="777" spans="8:9" x14ac:dyDescent="0.25">
      <c r="H777" s="59"/>
      <c r="I777" s="59"/>
    </row>
    <row r="778" spans="8:9" x14ac:dyDescent="0.25">
      <c r="H778" s="59"/>
      <c r="I778" s="59"/>
    </row>
    <row r="779" spans="8:9" x14ac:dyDescent="0.25">
      <c r="H779" s="59"/>
      <c r="I779" s="59"/>
    </row>
    <row r="780" spans="8:9" x14ac:dyDescent="0.25">
      <c r="H780" s="59"/>
      <c r="I780" s="59"/>
    </row>
    <row r="781" spans="8:9" x14ac:dyDescent="0.25">
      <c r="H781" s="59"/>
      <c r="I781" s="59"/>
    </row>
    <row r="782" spans="8:9" x14ac:dyDescent="0.25">
      <c r="H782" s="59"/>
      <c r="I782" s="59"/>
    </row>
    <row r="783" spans="8:9" x14ac:dyDescent="0.25">
      <c r="H783" s="59"/>
      <c r="I783" s="59"/>
    </row>
    <row r="784" spans="8:9" x14ac:dyDescent="0.25">
      <c r="H784" s="59"/>
      <c r="I784" s="59"/>
    </row>
    <row r="785" spans="8:9" x14ac:dyDescent="0.25">
      <c r="H785" s="59"/>
      <c r="I785" s="59"/>
    </row>
    <row r="786" spans="8:9" x14ac:dyDescent="0.25">
      <c r="H786" s="59"/>
      <c r="I786" s="59"/>
    </row>
    <row r="787" spans="8:9" x14ac:dyDescent="0.25">
      <c r="H787" s="59"/>
      <c r="I787" s="59"/>
    </row>
    <row r="788" spans="8:9" x14ac:dyDescent="0.25">
      <c r="H788" s="59"/>
      <c r="I788" s="59"/>
    </row>
    <row r="789" spans="8:9" x14ac:dyDescent="0.25">
      <c r="H789" s="59"/>
      <c r="I789" s="59"/>
    </row>
    <row r="790" spans="8:9" x14ac:dyDescent="0.25">
      <c r="H790" s="59"/>
      <c r="I790" s="59"/>
    </row>
    <row r="791" spans="8:9" x14ac:dyDescent="0.25">
      <c r="H791" s="59"/>
      <c r="I791" s="59"/>
    </row>
    <row r="792" spans="8:9" x14ac:dyDescent="0.25">
      <c r="H792" s="59"/>
      <c r="I792" s="59"/>
    </row>
    <row r="793" spans="8:9" x14ac:dyDescent="0.25">
      <c r="H793" s="59"/>
      <c r="I793" s="59"/>
    </row>
    <row r="794" spans="8:9" x14ac:dyDescent="0.25">
      <c r="H794" s="59"/>
      <c r="I794" s="59"/>
    </row>
    <row r="795" spans="8:9" x14ac:dyDescent="0.25">
      <c r="H795" s="59"/>
      <c r="I795" s="59"/>
    </row>
    <row r="796" spans="8:9" x14ac:dyDescent="0.25">
      <c r="H796" s="59"/>
      <c r="I796" s="59"/>
    </row>
    <row r="797" spans="8:9" x14ac:dyDescent="0.25">
      <c r="H797" s="59"/>
      <c r="I797" s="59"/>
    </row>
    <row r="798" spans="8:9" x14ac:dyDescent="0.25">
      <c r="H798" s="59"/>
      <c r="I798" s="59"/>
    </row>
    <row r="799" spans="8:9" x14ac:dyDescent="0.25">
      <c r="H799" s="59"/>
      <c r="I799" s="59"/>
    </row>
    <row r="800" spans="8:9" x14ac:dyDescent="0.25">
      <c r="H800" s="59"/>
      <c r="I800" s="59"/>
    </row>
    <row r="801" spans="8:9" x14ac:dyDescent="0.25">
      <c r="H801" s="59"/>
      <c r="I801" s="59"/>
    </row>
    <row r="802" spans="8:9" x14ac:dyDescent="0.25">
      <c r="H802" s="59"/>
      <c r="I802" s="59"/>
    </row>
    <row r="803" spans="8:9" x14ac:dyDescent="0.25">
      <c r="H803" s="59"/>
      <c r="I803" s="59"/>
    </row>
    <row r="804" spans="8:9" x14ac:dyDescent="0.25">
      <c r="H804" s="59"/>
      <c r="I804" s="59"/>
    </row>
    <row r="805" spans="8:9" x14ac:dyDescent="0.25">
      <c r="H805" s="59"/>
      <c r="I805" s="59"/>
    </row>
    <row r="806" spans="8:9" x14ac:dyDescent="0.25">
      <c r="H806" s="59"/>
      <c r="I806" s="59"/>
    </row>
    <row r="807" spans="8:9" x14ac:dyDescent="0.25">
      <c r="H807" s="59"/>
      <c r="I807" s="59"/>
    </row>
    <row r="808" spans="8:9" x14ac:dyDescent="0.25">
      <c r="H808" s="59"/>
      <c r="I808" s="59"/>
    </row>
    <row r="809" spans="8:9" x14ac:dyDescent="0.25">
      <c r="H809" s="59"/>
      <c r="I809" s="59"/>
    </row>
    <row r="810" spans="8:9" x14ac:dyDescent="0.25">
      <c r="H810" s="59"/>
      <c r="I810" s="59"/>
    </row>
    <row r="811" spans="8:9" x14ac:dyDescent="0.25">
      <c r="H811" s="59"/>
      <c r="I811" s="59"/>
    </row>
    <row r="812" spans="8:9" x14ac:dyDescent="0.25">
      <c r="H812" s="59"/>
      <c r="I812" s="59"/>
    </row>
    <row r="813" spans="8:9" x14ac:dyDescent="0.25">
      <c r="H813" s="59"/>
      <c r="I813" s="59"/>
    </row>
    <row r="814" spans="8:9" x14ac:dyDescent="0.25">
      <c r="H814" s="59"/>
      <c r="I814" s="59"/>
    </row>
    <row r="815" spans="8:9" x14ac:dyDescent="0.25">
      <c r="H815" s="59"/>
      <c r="I815" s="59"/>
    </row>
    <row r="816" spans="8:9" x14ac:dyDescent="0.25">
      <c r="H816" s="59"/>
      <c r="I816" s="59"/>
    </row>
    <row r="817" spans="8:9" x14ac:dyDescent="0.25">
      <c r="H817" s="59"/>
      <c r="I817" s="59"/>
    </row>
    <row r="818" spans="8:9" x14ac:dyDescent="0.25">
      <c r="H818" s="59"/>
      <c r="I818" s="59"/>
    </row>
    <row r="819" spans="8:9" x14ac:dyDescent="0.25">
      <c r="H819" s="59"/>
      <c r="I819" s="59"/>
    </row>
    <row r="820" spans="8:9" x14ac:dyDescent="0.25">
      <c r="H820" s="59"/>
      <c r="I820" s="59"/>
    </row>
    <row r="821" spans="8:9" x14ac:dyDescent="0.25">
      <c r="H821" s="59"/>
      <c r="I821" s="59"/>
    </row>
    <row r="822" spans="8:9" x14ac:dyDescent="0.25">
      <c r="H822" s="59"/>
      <c r="I822" s="59"/>
    </row>
    <row r="823" spans="8:9" x14ac:dyDescent="0.25">
      <c r="H823" s="59"/>
      <c r="I823" s="59"/>
    </row>
    <row r="824" spans="8:9" x14ac:dyDescent="0.25">
      <c r="H824" s="59"/>
      <c r="I824" s="59"/>
    </row>
    <row r="825" spans="8:9" x14ac:dyDescent="0.25">
      <c r="H825" s="59"/>
      <c r="I825" s="59"/>
    </row>
    <row r="826" spans="8:9" x14ac:dyDescent="0.25">
      <c r="H826" s="59"/>
      <c r="I826" s="59"/>
    </row>
    <row r="827" spans="8:9" x14ac:dyDescent="0.25">
      <c r="H827" s="59"/>
      <c r="I827" s="59"/>
    </row>
    <row r="828" spans="8:9" x14ac:dyDescent="0.25">
      <c r="H828" s="59"/>
      <c r="I828" s="59"/>
    </row>
    <row r="829" spans="8:9" x14ac:dyDescent="0.25">
      <c r="H829" s="59"/>
      <c r="I829" s="59"/>
    </row>
    <row r="830" spans="8:9" x14ac:dyDescent="0.25">
      <c r="H830" s="59"/>
      <c r="I830" s="59"/>
    </row>
    <row r="831" spans="8:9" x14ac:dyDescent="0.25">
      <c r="H831" s="59"/>
      <c r="I831" s="59"/>
    </row>
    <row r="832" spans="8:9" x14ac:dyDescent="0.25">
      <c r="H832" s="59"/>
      <c r="I832" s="59"/>
    </row>
    <row r="833" spans="8:9" x14ac:dyDescent="0.25">
      <c r="H833" s="59"/>
      <c r="I833" s="59"/>
    </row>
    <row r="834" spans="8:9" x14ac:dyDescent="0.25">
      <c r="H834" s="59"/>
      <c r="I834" s="59"/>
    </row>
    <row r="835" spans="8:9" x14ac:dyDescent="0.25">
      <c r="H835" s="59"/>
      <c r="I835" s="59"/>
    </row>
    <row r="836" spans="8:9" x14ac:dyDescent="0.25">
      <c r="H836" s="59"/>
      <c r="I836" s="59"/>
    </row>
    <row r="837" spans="8:9" x14ac:dyDescent="0.25">
      <c r="H837" s="59"/>
      <c r="I837" s="59"/>
    </row>
    <row r="838" spans="8:9" x14ac:dyDescent="0.25">
      <c r="H838" s="59"/>
      <c r="I838" s="59"/>
    </row>
    <row r="839" spans="8:9" x14ac:dyDescent="0.25">
      <c r="H839" s="59"/>
      <c r="I839" s="59"/>
    </row>
    <row r="840" spans="8:9" x14ac:dyDescent="0.25">
      <c r="H840" s="59"/>
      <c r="I840" s="59"/>
    </row>
    <row r="841" spans="8:9" x14ac:dyDescent="0.25">
      <c r="H841" s="59"/>
      <c r="I841" s="59"/>
    </row>
    <row r="842" spans="8:9" x14ac:dyDescent="0.25">
      <c r="H842" s="59"/>
      <c r="I842" s="59"/>
    </row>
    <row r="843" spans="8:9" x14ac:dyDescent="0.25">
      <c r="H843" s="59"/>
      <c r="I843" s="59"/>
    </row>
    <row r="844" spans="8:9" x14ac:dyDescent="0.25">
      <c r="H844" s="59"/>
      <c r="I844" s="59"/>
    </row>
    <row r="845" spans="8:9" x14ac:dyDescent="0.25">
      <c r="H845" s="59"/>
      <c r="I845" s="59"/>
    </row>
    <row r="846" spans="8:9" x14ac:dyDescent="0.25">
      <c r="H846" s="59"/>
      <c r="I846" s="59"/>
    </row>
    <row r="847" spans="8:9" x14ac:dyDescent="0.25">
      <c r="H847" s="59"/>
      <c r="I847" s="59"/>
    </row>
    <row r="848" spans="8:9" x14ac:dyDescent="0.25">
      <c r="H848" s="59"/>
      <c r="I848" s="59"/>
    </row>
    <row r="849" spans="8:9" x14ac:dyDescent="0.25">
      <c r="H849" s="59"/>
      <c r="I849" s="59"/>
    </row>
    <row r="850" spans="8:9" x14ac:dyDescent="0.25">
      <c r="H850" s="59"/>
      <c r="I850" s="59"/>
    </row>
    <row r="851" spans="8:9" x14ac:dyDescent="0.25">
      <c r="H851" s="59"/>
      <c r="I851" s="59"/>
    </row>
    <row r="852" spans="8:9" x14ac:dyDescent="0.25">
      <c r="H852" s="59"/>
      <c r="I852" s="59"/>
    </row>
    <row r="853" spans="8:9" x14ac:dyDescent="0.25">
      <c r="H853" s="59"/>
      <c r="I853" s="59"/>
    </row>
    <row r="854" spans="8:9" x14ac:dyDescent="0.25">
      <c r="H854" s="59"/>
      <c r="I854" s="59"/>
    </row>
    <row r="855" spans="8:9" x14ac:dyDescent="0.25">
      <c r="H855" s="59"/>
      <c r="I855" s="59"/>
    </row>
    <row r="856" spans="8:9" x14ac:dyDescent="0.25">
      <c r="H856" s="59"/>
      <c r="I856" s="59"/>
    </row>
    <row r="857" spans="8:9" x14ac:dyDescent="0.25">
      <c r="H857" s="59"/>
      <c r="I857" s="59"/>
    </row>
    <row r="858" spans="8:9" x14ac:dyDescent="0.25">
      <c r="H858" s="59"/>
      <c r="I858" s="59"/>
    </row>
    <row r="859" spans="8:9" x14ac:dyDescent="0.25">
      <c r="H859" s="59"/>
      <c r="I859" s="59"/>
    </row>
    <row r="860" spans="8:9" x14ac:dyDescent="0.25">
      <c r="H860" s="59"/>
      <c r="I860" s="59"/>
    </row>
    <row r="861" spans="8:9" x14ac:dyDescent="0.25">
      <c r="H861" s="59"/>
      <c r="I861" s="59"/>
    </row>
    <row r="862" spans="8:9" x14ac:dyDescent="0.25">
      <c r="H862" s="59"/>
      <c r="I862" s="59"/>
    </row>
    <row r="863" spans="8:9" x14ac:dyDescent="0.25">
      <c r="H863" s="59"/>
      <c r="I863" s="59"/>
    </row>
    <row r="864" spans="8:9" x14ac:dyDescent="0.25">
      <c r="H864" s="59"/>
      <c r="I864" s="59"/>
    </row>
    <row r="865" spans="8:9" x14ac:dyDescent="0.25">
      <c r="H865" s="59"/>
      <c r="I865" s="59"/>
    </row>
    <row r="866" spans="8:9" x14ac:dyDescent="0.25">
      <c r="H866" s="59"/>
      <c r="I866" s="59"/>
    </row>
    <row r="867" spans="8:9" x14ac:dyDescent="0.25">
      <c r="H867" s="59"/>
      <c r="I867" s="59"/>
    </row>
    <row r="868" spans="8:9" x14ac:dyDescent="0.25">
      <c r="H868" s="59"/>
      <c r="I868" s="59"/>
    </row>
    <row r="869" spans="8:9" x14ac:dyDescent="0.25">
      <c r="H869" s="59"/>
      <c r="I869" s="59"/>
    </row>
    <row r="870" spans="8:9" x14ac:dyDescent="0.25">
      <c r="H870" s="59"/>
      <c r="I870" s="59"/>
    </row>
    <row r="871" spans="8:9" x14ac:dyDescent="0.25">
      <c r="H871" s="59"/>
      <c r="I871" s="59"/>
    </row>
    <row r="872" spans="8:9" x14ac:dyDescent="0.25">
      <c r="H872" s="59"/>
      <c r="I872" s="59"/>
    </row>
    <row r="873" spans="8:9" x14ac:dyDescent="0.25">
      <c r="H873" s="59"/>
      <c r="I873" s="59"/>
    </row>
    <row r="874" spans="8:9" x14ac:dyDescent="0.25">
      <c r="H874" s="59"/>
      <c r="I874" s="59"/>
    </row>
    <row r="875" spans="8:9" x14ac:dyDescent="0.25">
      <c r="H875" s="59"/>
      <c r="I875" s="59"/>
    </row>
    <row r="876" spans="8:9" x14ac:dyDescent="0.25">
      <c r="H876" s="59"/>
      <c r="I876" s="59"/>
    </row>
    <row r="877" spans="8:9" x14ac:dyDescent="0.25">
      <c r="H877" s="59"/>
      <c r="I877" s="59"/>
    </row>
    <row r="878" spans="8:9" x14ac:dyDescent="0.25">
      <c r="H878" s="59"/>
      <c r="I878" s="59"/>
    </row>
    <row r="879" spans="8:9" x14ac:dyDescent="0.25">
      <c r="H879" s="59"/>
      <c r="I879" s="59"/>
    </row>
    <row r="880" spans="8:9" x14ac:dyDescent="0.25">
      <c r="H880" s="59"/>
      <c r="I880" s="59"/>
    </row>
    <row r="881" spans="8:9" x14ac:dyDescent="0.25">
      <c r="H881" s="59"/>
      <c r="I881" s="59"/>
    </row>
    <row r="882" spans="8:9" x14ac:dyDescent="0.25">
      <c r="H882" s="59"/>
      <c r="I882" s="59"/>
    </row>
    <row r="883" spans="8:9" x14ac:dyDescent="0.25">
      <c r="H883" s="59"/>
      <c r="I883" s="59"/>
    </row>
    <row r="884" spans="8:9" x14ac:dyDescent="0.25">
      <c r="H884" s="59"/>
      <c r="I884" s="59"/>
    </row>
    <row r="885" spans="8:9" x14ac:dyDescent="0.25">
      <c r="H885" s="59"/>
      <c r="I885" s="59"/>
    </row>
    <row r="886" spans="8:9" x14ac:dyDescent="0.25">
      <c r="H886" s="59"/>
      <c r="I886" s="59"/>
    </row>
    <row r="887" spans="8:9" x14ac:dyDescent="0.25">
      <c r="H887" s="59"/>
      <c r="I887" s="59"/>
    </row>
    <row r="888" spans="8:9" x14ac:dyDescent="0.25">
      <c r="H888" s="59"/>
      <c r="I888" s="59"/>
    </row>
    <row r="889" spans="8:9" x14ac:dyDescent="0.25">
      <c r="H889" s="59"/>
      <c r="I889" s="59"/>
    </row>
    <row r="890" spans="8:9" x14ac:dyDescent="0.25">
      <c r="H890" s="59"/>
      <c r="I890" s="59"/>
    </row>
    <row r="891" spans="8:9" x14ac:dyDescent="0.25">
      <c r="H891" s="59"/>
      <c r="I891" s="59"/>
    </row>
    <row r="892" spans="8:9" x14ac:dyDescent="0.25">
      <c r="H892" s="59"/>
      <c r="I892" s="59"/>
    </row>
    <row r="893" spans="8:9" x14ac:dyDescent="0.25">
      <c r="H893" s="59"/>
      <c r="I893" s="59"/>
    </row>
    <row r="894" spans="8:9" x14ac:dyDescent="0.25">
      <c r="H894" s="59"/>
      <c r="I894" s="59"/>
    </row>
    <row r="895" spans="8:9" x14ac:dyDescent="0.25">
      <c r="H895" s="59"/>
      <c r="I895" s="59"/>
    </row>
    <row r="896" spans="8:9" x14ac:dyDescent="0.25">
      <c r="H896" s="59"/>
      <c r="I896" s="59"/>
    </row>
    <row r="897" spans="8:9" x14ac:dyDescent="0.25">
      <c r="H897" s="59"/>
      <c r="I897" s="59"/>
    </row>
    <row r="898" spans="8:9" x14ac:dyDescent="0.25">
      <c r="H898" s="59"/>
      <c r="I898" s="59"/>
    </row>
    <row r="899" spans="8:9" x14ac:dyDescent="0.25">
      <c r="H899" s="59"/>
      <c r="I899" s="59"/>
    </row>
    <row r="900" spans="8:9" x14ac:dyDescent="0.25">
      <c r="H900" s="59"/>
      <c r="I900" s="59"/>
    </row>
    <row r="901" spans="8:9" x14ac:dyDescent="0.25">
      <c r="H901" s="59"/>
      <c r="I901" s="59"/>
    </row>
    <row r="902" spans="8:9" x14ac:dyDescent="0.25">
      <c r="H902" s="59"/>
      <c r="I902" s="59"/>
    </row>
    <row r="903" spans="8:9" x14ac:dyDescent="0.25">
      <c r="H903" s="59"/>
      <c r="I903" s="59"/>
    </row>
    <row r="904" spans="8:9" x14ac:dyDescent="0.25">
      <c r="H904" s="59"/>
      <c r="I904" s="59"/>
    </row>
    <row r="905" spans="8:9" x14ac:dyDescent="0.25">
      <c r="H905" s="59"/>
      <c r="I905" s="59"/>
    </row>
    <row r="906" spans="8:9" x14ac:dyDescent="0.25">
      <c r="H906" s="59"/>
      <c r="I906" s="59"/>
    </row>
    <row r="907" spans="8:9" x14ac:dyDescent="0.25">
      <c r="H907" s="59"/>
      <c r="I907" s="59"/>
    </row>
    <row r="908" spans="8:9" x14ac:dyDescent="0.25">
      <c r="H908" s="59"/>
      <c r="I908" s="59"/>
    </row>
    <row r="909" spans="8:9" x14ac:dyDescent="0.25">
      <c r="H909" s="59"/>
      <c r="I909" s="59"/>
    </row>
    <row r="910" spans="8:9" x14ac:dyDescent="0.25">
      <c r="H910" s="59"/>
      <c r="I910" s="59"/>
    </row>
    <row r="911" spans="8:9" x14ac:dyDescent="0.25">
      <c r="H911" s="59"/>
      <c r="I911" s="59"/>
    </row>
    <row r="912" spans="8:9" x14ac:dyDescent="0.25">
      <c r="H912" s="59"/>
      <c r="I912" s="59"/>
    </row>
    <row r="913" spans="8:9" x14ac:dyDescent="0.25">
      <c r="H913" s="59"/>
      <c r="I913" s="59"/>
    </row>
    <row r="914" spans="8:9" x14ac:dyDescent="0.25">
      <c r="H914" s="59"/>
      <c r="I914" s="59"/>
    </row>
    <row r="915" spans="8:9" x14ac:dyDescent="0.25">
      <c r="H915" s="59"/>
      <c r="I915" s="59"/>
    </row>
    <row r="916" spans="8:9" x14ac:dyDescent="0.25">
      <c r="H916" s="59"/>
      <c r="I916" s="59"/>
    </row>
    <row r="917" spans="8:9" x14ac:dyDescent="0.25">
      <c r="H917" s="59"/>
      <c r="I917" s="59"/>
    </row>
    <row r="918" spans="8:9" x14ac:dyDescent="0.25">
      <c r="H918" s="59"/>
      <c r="I918" s="59"/>
    </row>
    <row r="919" spans="8:9" x14ac:dyDescent="0.25">
      <c r="H919" s="59"/>
      <c r="I919" s="59"/>
    </row>
    <row r="920" spans="8:9" x14ac:dyDescent="0.25">
      <c r="H920" s="59"/>
      <c r="I920" s="59"/>
    </row>
    <row r="921" spans="8:9" x14ac:dyDescent="0.25">
      <c r="H921" s="59"/>
      <c r="I921" s="59"/>
    </row>
    <row r="922" spans="8:9" x14ac:dyDescent="0.25">
      <c r="H922" s="59"/>
      <c r="I922" s="59"/>
    </row>
    <row r="923" spans="8:9" x14ac:dyDescent="0.25">
      <c r="H923" s="59"/>
      <c r="I923" s="59"/>
    </row>
    <row r="924" spans="8:9" x14ac:dyDescent="0.25">
      <c r="H924" s="59"/>
      <c r="I924" s="59"/>
    </row>
    <row r="925" spans="8:9" x14ac:dyDescent="0.25">
      <c r="H925" s="59"/>
      <c r="I925" s="59"/>
    </row>
    <row r="926" spans="8:9" x14ac:dyDescent="0.25">
      <c r="H926" s="59"/>
      <c r="I926" s="59"/>
    </row>
    <row r="927" spans="8:9" x14ac:dyDescent="0.25">
      <c r="H927" s="59"/>
      <c r="I927" s="59"/>
    </row>
    <row r="928" spans="8:9" x14ac:dyDescent="0.25">
      <c r="H928" s="59"/>
      <c r="I928" s="59"/>
    </row>
    <row r="929" spans="8:9" x14ac:dyDescent="0.25">
      <c r="H929" s="59"/>
      <c r="I929" s="59"/>
    </row>
    <row r="930" spans="8:9" x14ac:dyDescent="0.25">
      <c r="H930" s="59"/>
      <c r="I930" s="59"/>
    </row>
    <row r="931" spans="8:9" x14ac:dyDescent="0.25">
      <c r="H931" s="59"/>
      <c r="I931" s="59"/>
    </row>
    <row r="932" spans="8:9" x14ac:dyDescent="0.25">
      <c r="H932" s="59"/>
      <c r="I932" s="59"/>
    </row>
    <row r="933" spans="8:9" x14ac:dyDescent="0.25">
      <c r="H933" s="59"/>
      <c r="I933" s="59"/>
    </row>
    <row r="934" spans="8:9" x14ac:dyDescent="0.25">
      <c r="H934" s="59"/>
      <c r="I934" s="59"/>
    </row>
    <row r="935" spans="8:9" x14ac:dyDescent="0.25">
      <c r="H935" s="59"/>
      <c r="I935" s="59"/>
    </row>
    <row r="936" spans="8:9" x14ac:dyDescent="0.25">
      <c r="H936" s="59"/>
      <c r="I936" s="59"/>
    </row>
    <row r="937" spans="8:9" x14ac:dyDescent="0.25">
      <c r="H937" s="59"/>
      <c r="I937" s="59"/>
    </row>
    <row r="938" spans="8:9" x14ac:dyDescent="0.25">
      <c r="H938" s="59"/>
      <c r="I938" s="59"/>
    </row>
    <row r="939" spans="8:9" x14ac:dyDescent="0.25">
      <c r="H939" s="59"/>
      <c r="I939" s="59"/>
    </row>
    <row r="940" spans="8:9" x14ac:dyDescent="0.25">
      <c r="H940" s="59"/>
      <c r="I940" s="59"/>
    </row>
    <row r="941" spans="8:9" x14ac:dyDescent="0.25">
      <c r="H941" s="59"/>
      <c r="I941" s="59"/>
    </row>
    <row r="942" spans="8:9" x14ac:dyDescent="0.25">
      <c r="H942" s="59"/>
      <c r="I942" s="59"/>
    </row>
    <row r="943" spans="8:9" x14ac:dyDescent="0.25">
      <c r="H943" s="59"/>
      <c r="I943" s="59"/>
    </row>
    <row r="944" spans="8:9" x14ac:dyDescent="0.25">
      <c r="H944" s="59"/>
      <c r="I944" s="59"/>
    </row>
    <row r="945" spans="8:9" x14ac:dyDescent="0.25">
      <c r="H945" s="59"/>
      <c r="I945" s="59"/>
    </row>
    <row r="946" spans="8:9" x14ac:dyDescent="0.25">
      <c r="H946" s="59"/>
      <c r="I946" s="59"/>
    </row>
    <row r="947" spans="8:9" x14ac:dyDescent="0.25">
      <c r="H947" s="59"/>
      <c r="I947" s="59"/>
    </row>
    <row r="948" spans="8:9" x14ac:dyDescent="0.25">
      <c r="H948" s="59"/>
      <c r="I948" s="59"/>
    </row>
    <row r="949" spans="8:9" x14ac:dyDescent="0.25">
      <c r="H949" s="59"/>
      <c r="I949" s="59"/>
    </row>
    <row r="950" spans="8:9" x14ac:dyDescent="0.25">
      <c r="H950" s="59"/>
      <c r="I950" s="59"/>
    </row>
    <row r="951" spans="8:9" x14ac:dyDescent="0.25">
      <c r="H951" s="59"/>
      <c r="I951" s="59"/>
    </row>
    <row r="952" spans="8:9" x14ac:dyDescent="0.25">
      <c r="H952" s="59"/>
      <c r="I952" s="59"/>
    </row>
    <row r="953" spans="8:9" x14ac:dyDescent="0.25">
      <c r="H953" s="59"/>
      <c r="I953" s="59"/>
    </row>
    <row r="954" spans="8:9" x14ac:dyDescent="0.25">
      <c r="H954" s="59"/>
      <c r="I954" s="59"/>
    </row>
    <row r="955" spans="8:9" x14ac:dyDescent="0.25">
      <c r="H955" s="59"/>
      <c r="I955" s="59"/>
    </row>
    <row r="956" spans="8:9" x14ac:dyDescent="0.25">
      <c r="H956" s="59"/>
      <c r="I956" s="59"/>
    </row>
    <row r="957" spans="8:9" x14ac:dyDescent="0.25">
      <c r="H957" s="59"/>
      <c r="I957" s="59"/>
    </row>
    <row r="958" spans="8:9" x14ac:dyDescent="0.25">
      <c r="H958" s="59"/>
      <c r="I958" s="59"/>
    </row>
    <row r="959" spans="8:9" x14ac:dyDescent="0.25">
      <c r="H959" s="59"/>
      <c r="I959" s="59"/>
    </row>
    <row r="960" spans="8:9" x14ac:dyDescent="0.25">
      <c r="H960" s="59"/>
      <c r="I960" s="59"/>
    </row>
    <row r="961" spans="8:9" x14ac:dyDescent="0.25">
      <c r="H961" s="59"/>
      <c r="I961" s="59"/>
    </row>
    <row r="962" spans="8:9" x14ac:dyDescent="0.25">
      <c r="H962" s="59"/>
      <c r="I962" s="59"/>
    </row>
    <row r="963" spans="8:9" x14ac:dyDescent="0.25">
      <c r="H963" s="59"/>
      <c r="I963" s="59"/>
    </row>
    <row r="964" spans="8:9" x14ac:dyDescent="0.25">
      <c r="H964" s="59"/>
      <c r="I964" s="59"/>
    </row>
    <row r="965" spans="8:9" x14ac:dyDescent="0.25">
      <c r="H965" s="59"/>
      <c r="I965" s="59"/>
    </row>
    <row r="966" spans="8:9" x14ac:dyDescent="0.25">
      <c r="H966" s="59"/>
      <c r="I966" s="59"/>
    </row>
    <row r="967" spans="8:9" x14ac:dyDescent="0.25">
      <c r="H967" s="59"/>
      <c r="I967" s="59"/>
    </row>
    <row r="968" spans="8:9" x14ac:dyDescent="0.25">
      <c r="H968" s="59"/>
      <c r="I968" s="59"/>
    </row>
    <row r="969" spans="8:9" x14ac:dyDescent="0.25">
      <c r="H969" s="59"/>
      <c r="I969" s="59"/>
    </row>
    <row r="970" spans="8:9" x14ac:dyDescent="0.25">
      <c r="H970" s="59"/>
      <c r="I970" s="59"/>
    </row>
    <row r="971" spans="8:9" x14ac:dyDescent="0.25">
      <c r="H971" s="59"/>
      <c r="I971" s="59"/>
    </row>
    <row r="972" spans="8:9" x14ac:dyDescent="0.25">
      <c r="H972" s="59"/>
      <c r="I972" s="59"/>
    </row>
    <row r="973" spans="8:9" x14ac:dyDescent="0.25">
      <c r="H973" s="59"/>
      <c r="I973" s="59"/>
    </row>
    <row r="974" spans="8:9" x14ac:dyDescent="0.25">
      <c r="H974" s="59"/>
      <c r="I974" s="59"/>
    </row>
    <row r="975" spans="8:9" x14ac:dyDescent="0.25">
      <c r="H975" s="59"/>
      <c r="I975" s="59"/>
    </row>
    <row r="976" spans="8:9" x14ac:dyDescent="0.25">
      <c r="H976" s="59"/>
      <c r="I976" s="59"/>
    </row>
    <row r="977" spans="8:9" x14ac:dyDescent="0.25">
      <c r="H977" s="59"/>
      <c r="I977" s="59"/>
    </row>
    <row r="978" spans="8:9" x14ac:dyDescent="0.25">
      <c r="H978" s="59"/>
      <c r="I978" s="59"/>
    </row>
    <row r="979" spans="8:9" x14ac:dyDescent="0.25">
      <c r="H979" s="59"/>
      <c r="I979" s="59"/>
    </row>
    <row r="980" spans="8:9" x14ac:dyDescent="0.25">
      <c r="H980" s="59"/>
      <c r="I980" s="59"/>
    </row>
    <row r="981" spans="8:9" x14ac:dyDescent="0.25">
      <c r="H981" s="59"/>
      <c r="I981" s="59"/>
    </row>
    <row r="982" spans="8:9" x14ac:dyDescent="0.25">
      <c r="H982" s="59"/>
      <c r="I982" s="59"/>
    </row>
    <row r="983" spans="8:9" x14ac:dyDescent="0.25">
      <c r="H983" s="59"/>
      <c r="I983" s="59"/>
    </row>
    <row r="984" spans="8:9" x14ac:dyDescent="0.25">
      <c r="H984" s="59"/>
      <c r="I984" s="59"/>
    </row>
    <row r="985" spans="8:9" x14ac:dyDescent="0.25">
      <c r="H985" s="59"/>
      <c r="I985" s="59"/>
    </row>
    <row r="986" spans="8:9" x14ac:dyDescent="0.25">
      <c r="H986" s="59"/>
      <c r="I986" s="59"/>
    </row>
    <row r="987" spans="8:9" x14ac:dyDescent="0.25">
      <c r="H987" s="59"/>
      <c r="I987" s="59"/>
    </row>
    <row r="988" spans="8:9" x14ac:dyDescent="0.25">
      <c r="H988" s="59"/>
      <c r="I988" s="59"/>
    </row>
    <row r="989" spans="8:9" x14ac:dyDescent="0.25">
      <c r="H989" s="59"/>
      <c r="I989" s="59"/>
    </row>
    <row r="990" spans="8:9" x14ac:dyDescent="0.25">
      <c r="H990" s="59"/>
      <c r="I990" s="59"/>
    </row>
    <row r="991" spans="8:9" x14ac:dyDescent="0.25">
      <c r="H991" s="59"/>
      <c r="I991" s="59"/>
    </row>
    <row r="992" spans="8:9" x14ac:dyDescent="0.25">
      <c r="H992" s="59"/>
      <c r="I992" s="59"/>
    </row>
    <row r="993" spans="8:9" x14ac:dyDescent="0.25">
      <c r="H993" s="59"/>
      <c r="I993" s="59"/>
    </row>
    <row r="994" spans="8:9" x14ac:dyDescent="0.25">
      <c r="H994" s="59"/>
      <c r="I994" s="59"/>
    </row>
    <row r="995" spans="8:9" x14ac:dyDescent="0.25">
      <c r="H995" s="59"/>
      <c r="I995" s="59"/>
    </row>
    <row r="996" spans="8:9" x14ac:dyDescent="0.25">
      <c r="H996" s="59"/>
      <c r="I996" s="59"/>
    </row>
    <row r="997" spans="8:9" x14ac:dyDescent="0.25">
      <c r="H997" s="59"/>
      <c r="I997" s="59"/>
    </row>
    <row r="998" spans="8:9" x14ac:dyDescent="0.25">
      <c r="H998" s="59"/>
      <c r="I998" s="59"/>
    </row>
    <row r="999" spans="8:9" x14ac:dyDescent="0.25">
      <c r="H999" s="59"/>
      <c r="I999" s="59"/>
    </row>
    <row r="1000" spans="8:9" x14ac:dyDescent="0.25">
      <c r="H1000" s="59"/>
      <c r="I1000" s="59"/>
    </row>
    <row r="1001" spans="8:9" x14ac:dyDescent="0.25">
      <c r="H1001" s="59"/>
      <c r="I1001" s="59"/>
    </row>
    <row r="1002" spans="8:9" x14ac:dyDescent="0.25">
      <c r="H1002" s="59"/>
      <c r="I1002" s="59"/>
    </row>
    <row r="1003" spans="8:9" x14ac:dyDescent="0.25">
      <c r="H1003" s="59"/>
      <c r="I1003" s="59"/>
    </row>
    <row r="1004" spans="8:9" x14ac:dyDescent="0.25">
      <c r="H1004" s="59"/>
      <c r="I1004" s="59"/>
    </row>
    <row r="1005" spans="8:9" x14ac:dyDescent="0.25">
      <c r="H1005" s="59"/>
      <c r="I1005" s="59"/>
    </row>
    <row r="1006" spans="8:9" x14ac:dyDescent="0.25">
      <c r="H1006" s="59"/>
      <c r="I1006" s="59"/>
    </row>
    <row r="1007" spans="8:9" x14ac:dyDescent="0.25">
      <c r="H1007" s="59"/>
      <c r="I1007" s="59"/>
    </row>
    <row r="1008" spans="8:9" x14ac:dyDescent="0.25">
      <c r="H1008" s="59"/>
      <c r="I1008" s="59"/>
    </row>
    <row r="1009" spans="8:9" x14ac:dyDescent="0.25">
      <c r="H1009" s="59"/>
      <c r="I1009" s="59"/>
    </row>
    <row r="1010" spans="8:9" x14ac:dyDescent="0.25">
      <c r="H1010" s="59"/>
      <c r="I1010" s="59"/>
    </row>
    <row r="1011" spans="8:9" x14ac:dyDescent="0.25">
      <c r="H1011" s="59"/>
      <c r="I1011" s="59"/>
    </row>
    <row r="1012" spans="8:9" x14ac:dyDescent="0.25">
      <c r="H1012" s="59"/>
      <c r="I1012" s="59"/>
    </row>
    <row r="1013" spans="8:9" x14ac:dyDescent="0.25">
      <c r="H1013" s="59"/>
      <c r="I1013" s="59"/>
    </row>
    <row r="1014" spans="8:9" x14ac:dyDescent="0.25">
      <c r="H1014" s="59"/>
      <c r="I1014" s="59"/>
    </row>
    <row r="1015" spans="8:9" x14ac:dyDescent="0.25">
      <c r="H1015" s="59"/>
      <c r="I1015" s="59"/>
    </row>
    <row r="1016" spans="8:9" x14ac:dyDescent="0.25">
      <c r="H1016" s="59"/>
      <c r="I1016" s="59"/>
    </row>
    <row r="1017" spans="8:9" x14ac:dyDescent="0.25">
      <c r="H1017" s="59"/>
      <c r="I1017" s="59"/>
    </row>
    <row r="1018" spans="8:9" x14ac:dyDescent="0.25">
      <c r="H1018" s="59"/>
      <c r="I1018" s="59"/>
    </row>
    <row r="1019" spans="8:9" x14ac:dyDescent="0.25">
      <c r="H1019" s="59"/>
      <c r="I1019" s="59"/>
    </row>
    <row r="1020" spans="8:9" x14ac:dyDescent="0.25">
      <c r="H1020" s="59"/>
      <c r="I1020" s="59"/>
    </row>
    <row r="1021" spans="8:9" x14ac:dyDescent="0.25">
      <c r="H1021" s="59"/>
      <c r="I1021" s="59"/>
    </row>
    <row r="1022" spans="8:9" x14ac:dyDescent="0.25">
      <c r="H1022" s="59"/>
      <c r="I1022" s="59"/>
    </row>
    <row r="1023" spans="8:9" x14ac:dyDescent="0.25">
      <c r="H1023" s="59"/>
      <c r="I1023" s="59"/>
    </row>
    <row r="1024" spans="8:9" x14ac:dyDescent="0.25">
      <c r="H1024" s="59"/>
      <c r="I1024" s="59"/>
    </row>
    <row r="1025" spans="8:9" x14ac:dyDescent="0.25">
      <c r="H1025" s="59"/>
      <c r="I1025" s="59"/>
    </row>
    <row r="1026" spans="8:9" x14ac:dyDescent="0.25">
      <c r="H1026" s="59"/>
      <c r="I1026" s="59"/>
    </row>
    <row r="1027" spans="8:9" x14ac:dyDescent="0.25">
      <c r="H1027" s="59"/>
      <c r="I1027" s="59"/>
    </row>
    <row r="1028" spans="8:9" x14ac:dyDescent="0.25">
      <c r="H1028" s="59"/>
      <c r="I1028" s="59"/>
    </row>
    <row r="1029" spans="8:9" x14ac:dyDescent="0.25">
      <c r="H1029" s="59"/>
      <c r="I1029" s="59"/>
    </row>
    <row r="1030" spans="8:9" x14ac:dyDescent="0.25">
      <c r="H1030" s="59"/>
      <c r="I1030" s="59"/>
    </row>
    <row r="1031" spans="8:9" x14ac:dyDescent="0.25">
      <c r="H1031" s="59"/>
      <c r="I1031" s="59"/>
    </row>
    <row r="1032" spans="8:9" x14ac:dyDescent="0.25">
      <c r="H1032" s="59"/>
      <c r="I1032" s="59"/>
    </row>
    <row r="1033" spans="8:9" x14ac:dyDescent="0.25">
      <c r="H1033" s="59"/>
      <c r="I1033" s="59"/>
    </row>
    <row r="1034" spans="8:9" x14ac:dyDescent="0.25">
      <c r="H1034" s="59"/>
      <c r="I1034" s="59"/>
    </row>
    <row r="1035" spans="8:9" x14ac:dyDescent="0.25">
      <c r="H1035" s="59"/>
      <c r="I1035" s="59"/>
    </row>
    <row r="1036" spans="8:9" x14ac:dyDescent="0.25">
      <c r="H1036" s="59"/>
      <c r="I1036" s="59"/>
    </row>
    <row r="1037" spans="8:9" x14ac:dyDescent="0.25">
      <c r="H1037" s="59"/>
      <c r="I1037" s="59"/>
    </row>
    <row r="1038" spans="8:9" x14ac:dyDescent="0.25">
      <c r="H1038" s="59"/>
      <c r="I1038" s="59"/>
    </row>
    <row r="1039" spans="8:9" x14ac:dyDescent="0.25">
      <c r="H1039" s="59"/>
      <c r="I1039" s="59"/>
    </row>
    <row r="1040" spans="8:9" x14ac:dyDescent="0.25">
      <c r="H1040" s="59"/>
      <c r="I1040" s="59"/>
    </row>
    <row r="1041" spans="8:9" x14ac:dyDescent="0.25">
      <c r="H1041" s="59"/>
      <c r="I1041" s="59"/>
    </row>
    <row r="1042" spans="8:9" x14ac:dyDescent="0.25">
      <c r="H1042" s="59"/>
      <c r="I1042" s="59"/>
    </row>
    <row r="1043" spans="8:9" x14ac:dyDescent="0.25">
      <c r="H1043" s="59"/>
      <c r="I1043" s="59"/>
    </row>
    <row r="1044" spans="8:9" x14ac:dyDescent="0.25">
      <c r="H1044" s="59"/>
      <c r="I1044" s="59"/>
    </row>
    <row r="1045" spans="8:9" x14ac:dyDescent="0.25">
      <c r="H1045" s="59"/>
      <c r="I1045" s="59"/>
    </row>
    <row r="1046" spans="8:9" x14ac:dyDescent="0.25">
      <c r="H1046" s="59"/>
      <c r="I1046" s="59"/>
    </row>
    <row r="1047" spans="8:9" x14ac:dyDescent="0.25">
      <c r="H1047" s="59"/>
      <c r="I1047" s="59"/>
    </row>
    <row r="1048" spans="8:9" x14ac:dyDescent="0.25">
      <c r="H1048" s="59"/>
      <c r="I1048" s="59"/>
    </row>
    <row r="1049" spans="8:9" x14ac:dyDescent="0.25">
      <c r="H1049" s="59"/>
      <c r="I1049" s="59"/>
    </row>
    <row r="1050" spans="8:9" x14ac:dyDescent="0.25">
      <c r="H1050" s="59"/>
      <c r="I1050" s="59"/>
    </row>
    <row r="1051" spans="8:9" x14ac:dyDescent="0.25">
      <c r="H1051" s="59"/>
      <c r="I1051" s="59"/>
    </row>
    <row r="1052" spans="8:9" x14ac:dyDescent="0.25">
      <c r="H1052" s="59"/>
      <c r="I1052" s="59"/>
    </row>
    <row r="1053" spans="8:9" x14ac:dyDescent="0.25">
      <c r="H1053" s="59"/>
      <c r="I1053" s="59"/>
    </row>
    <row r="1054" spans="8:9" x14ac:dyDescent="0.25">
      <c r="H1054" s="59"/>
      <c r="I1054" s="59"/>
    </row>
    <row r="1055" spans="8:9" x14ac:dyDescent="0.25">
      <c r="H1055" s="59"/>
      <c r="I1055" s="59"/>
    </row>
    <row r="1056" spans="8:9" x14ac:dyDescent="0.25">
      <c r="H1056" s="59"/>
      <c r="I1056" s="59"/>
    </row>
    <row r="1057" spans="8:9" x14ac:dyDescent="0.25">
      <c r="H1057" s="59"/>
      <c r="I1057" s="59"/>
    </row>
    <row r="1058" spans="8:9" x14ac:dyDescent="0.25">
      <c r="H1058" s="59"/>
      <c r="I1058" s="59"/>
    </row>
    <row r="1059" spans="8:9" x14ac:dyDescent="0.25">
      <c r="H1059" s="59"/>
      <c r="I1059" s="59"/>
    </row>
    <row r="1060" spans="8:9" x14ac:dyDescent="0.25">
      <c r="H1060" s="59"/>
      <c r="I1060" s="59"/>
    </row>
    <row r="1061" spans="8:9" x14ac:dyDescent="0.25">
      <c r="H1061" s="59"/>
      <c r="I1061" s="59"/>
    </row>
    <row r="1062" spans="8:9" x14ac:dyDescent="0.25">
      <c r="H1062" s="59"/>
      <c r="I1062" s="59"/>
    </row>
    <row r="1063" spans="8:9" x14ac:dyDescent="0.25">
      <c r="H1063" s="59"/>
      <c r="I1063" s="59"/>
    </row>
    <row r="1064" spans="8:9" x14ac:dyDescent="0.25">
      <c r="H1064" s="59"/>
      <c r="I1064" s="59"/>
    </row>
    <row r="1065" spans="8:9" x14ac:dyDescent="0.25">
      <c r="H1065" s="59"/>
      <c r="I1065" s="59"/>
    </row>
    <row r="1066" spans="8:9" x14ac:dyDescent="0.25">
      <c r="H1066" s="59"/>
      <c r="I1066" s="59"/>
    </row>
    <row r="1067" spans="8:9" x14ac:dyDescent="0.25">
      <c r="H1067" s="59"/>
      <c r="I1067" s="59"/>
    </row>
    <row r="1068" spans="8:9" x14ac:dyDescent="0.25">
      <c r="H1068" s="59"/>
      <c r="I1068" s="59"/>
    </row>
    <row r="1069" spans="8:9" x14ac:dyDescent="0.25">
      <c r="H1069" s="59"/>
      <c r="I1069" s="59"/>
    </row>
    <row r="1070" spans="8:9" x14ac:dyDescent="0.25">
      <c r="H1070" s="59"/>
      <c r="I1070" s="59"/>
    </row>
    <row r="1071" spans="8:9" x14ac:dyDescent="0.25">
      <c r="H1071" s="59"/>
      <c r="I1071" s="59"/>
    </row>
    <row r="1072" spans="8:9" x14ac:dyDescent="0.25">
      <c r="H1072" s="59"/>
      <c r="I1072" s="59"/>
    </row>
    <row r="1073" spans="8:9" x14ac:dyDescent="0.25">
      <c r="H1073" s="59"/>
      <c r="I1073" s="59"/>
    </row>
    <row r="1074" spans="8:9" x14ac:dyDescent="0.25">
      <c r="H1074" s="59"/>
      <c r="I1074" s="59"/>
    </row>
    <row r="1075" spans="8:9" x14ac:dyDescent="0.25">
      <c r="H1075" s="59"/>
      <c r="I1075" s="59"/>
    </row>
    <row r="1076" spans="8:9" x14ac:dyDescent="0.25">
      <c r="H1076" s="59"/>
      <c r="I1076" s="59"/>
    </row>
    <row r="1077" spans="8:9" x14ac:dyDescent="0.25">
      <c r="H1077" s="59"/>
      <c r="I1077" s="59"/>
    </row>
    <row r="1078" spans="8:9" x14ac:dyDescent="0.25">
      <c r="H1078" s="59"/>
      <c r="I1078" s="59"/>
    </row>
    <row r="1079" spans="8:9" x14ac:dyDescent="0.25">
      <c r="H1079" s="59"/>
      <c r="I1079" s="59"/>
    </row>
    <row r="1080" spans="8:9" x14ac:dyDescent="0.25">
      <c r="H1080" s="59"/>
      <c r="I1080" s="59"/>
    </row>
    <row r="1081" spans="8:9" x14ac:dyDescent="0.25">
      <c r="H1081" s="59"/>
      <c r="I1081" s="59"/>
    </row>
    <row r="1082" spans="8:9" x14ac:dyDescent="0.25">
      <c r="H1082" s="59"/>
      <c r="I1082" s="59"/>
    </row>
    <row r="1083" spans="8:9" x14ac:dyDescent="0.25">
      <c r="H1083" s="59"/>
      <c r="I1083" s="59"/>
    </row>
    <row r="1084" spans="8:9" x14ac:dyDescent="0.25">
      <c r="H1084" s="59"/>
      <c r="I1084" s="59"/>
    </row>
    <row r="1085" spans="8:9" x14ac:dyDescent="0.25">
      <c r="H1085" s="59"/>
      <c r="I1085" s="59"/>
    </row>
    <row r="1086" spans="8:9" x14ac:dyDescent="0.25">
      <c r="H1086" s="59"/>
      <c r="I1086" s="59"/>
    </row>
    <row r="1087" spans="8:9" x14ac:dyDescent="0.25">
      <c r="H1087" s="59"/>
      <c r="I1087" s="59"/>
    </row>
    <row r="1088" spans="8:9" x14ac:dyDescent="0.25">
      <c r="H1088" s="59"/>
      <c r="I1088" s="59"/>
    </row>
    <row r="1089" spans="8:9" x14ac:dyDescent="0.25">
      <c r="H1089" s="59"/>
      <c r="I1089" s="59"/>
    </row>
    <row r="1090" spans="8:9" x14ac:dyDescent="0.25">
      <c r="H1090" s="59"/>
      <c r="I1090" s="59"/>
    </row>
    <row r="1091" spans="8:9" x14ac:dyDescent="0.25">
      <c r="H1091" s="59"/>
      <c r="I1091" s="59"/>
    </row>
    <row r="1092" spans="8:9" x14ac:dyDescent="0.25">
      <c r="H1092" s="59"/>
      <c r="I1092" s="59"/>
    </row>
    <row r="1093" spans="8:9" x14ac:dyDescent="0.25">
      <c r="H1093" s="59"/>
      <c r="I1093" s="59"/>
    </row>
    <row r="1094" spans="8:9" x14ac:dyDescent="0.25">
      <c r="H1094" s="59"/>
      <c r="I1094" s="59"/>
    </row>
    <row r="1095" spans="8:9" x14ac:dyDescent="0.25">
      <c r="H1095" s="59"/>
      <c r="I1095" s="59"/>
    </row>
    <row r="1096" spans="8:9" x14ac:dyDescent="0.25">
      <c r="H1096" s="59"/>
      <c r="I1096" s="59"/>
    </row>
    <row r="1097" spans="8:9" x14ac:dyDescent="0.25">
      <c r="H1097" s="59"/>
      <c r="I1097" s="59"/>
    </row>
    <row r="1098" spans="8:9" x14ac:dyDescent="0.25">
      <c r="H1098" s="59"/>
      <c r="I1098" s="59"/>
    </row>
    <row r="1099" spans="8:9" x14ac:dyDescent="0.25">
      <c r="H1099" s="59"/>
      <c r="I1099" s="59"/>
    </row>
    <row r="1100" spans="8:9" x14ac:dyDescent="0.25">
      <c r="H1100" s="59"/>
      <c r="I1100" s="59"/>
    </row>
    <row r="1101" spans="8:9" x14ac:dyDescent="0.25">
      <c r="H1101" s="59"/>
      <c r="I1101" s="59"/>
    </row>
    <row r="1102" spans="8:9" x14ac:dyDescent="0.25">
      <c r="H1102" s="59"/>
      <c r="I1102" s="59"/>
    </row>
    <row r="1103" spans="8:9" x14ac:dyDescent="0.25">
      <c r="H1103" s="59"/>
      <c r="I1103" s="59"/>
    </row>
    <row r="1104" spans="8:9" x14ac:dyDescent="0.25">
      <c r="H1104" s="59"/>
      <c r="I1104" s="59"/>
    </row>
    <row r="1105" spans="8:9" x14ac:dyDescent="0.25">
      <c r="H1105" s="59"/>
      <c r="I1105" s="59"/>
    </row>
    <row r="1106" spans="8:9" x14ac:dyDescent="0.25">
      <c r="H1106" s="59"/>
      <c r="I1106" s="59"/>
    </row>
    <row r="1107" spans="8:9" x14ac:dyDescent="0.25">
      <c r="H1107" s="59"/>
      <c r="I1107" s="59"/>
    </row>
    <row r="1108" spans="8:9" x14ac:dyDescent="0.25">
      <c r="H1108" s="59"/>
      <c r="I1108" s="59"/>
    </row>
    <row r="1109" spans="8:9" x14ac:dyDescent="0.25">
      <c r="H1109" s="59"/>
      <c r="I1109" s="59"/>
    </row>
    <row r="1110" spans="8:9" x14ac:dyDescent="0.25">
      <c r="H1110" s="59"/>
      <c r="I1110" s="59"/>
    </row>
    <row r="1111" spans="8:9" x14ac:dyDescent="0.25">
      <c r="H1111" s="59"/>
      <c r="I1111" s="59"/>
    </row>
    <row r="1112" spans="8:9" x14ac:dyDescent="0.25">
      <c r="H1112" s="59"/>
      <c r="I1112" s="59"/>
    </row>
    <row r="1113" spans="8:9" x14ac:dyDescent="0.25">
      <c r="H1113" s="59"/>
      <c r="I1113" s="59"/>
    </row>
    <row r="1114" spans="8:9" x14ac:dyDescent="0.25">
      <c r="H1114" s="59"/>
      <c r="I1114" s="59"/>
    </row>
    <row r="1115" spans="8:9" x14ac:dyDescent="0.25">
      <c r="H1115" s="59"/>
      <c r="I1115" s="59"/>
    </row>
    <row r="1116" spans="8:9" x14ac:dyDescent="0.25">
      <c r="H1116" s="59"/>
      <c r="I1116" s="59"/>
    </row>
    <row r="1117" spans="8:9" x14ac:dyDescent="0.25">
      <c r="H1117" s="59"/>
      <c r="I1117" s="59"/>
    </row>
    <row r="1118" spans="8:9" x14ac:dyDescent="0.25">
      <c r="H1118" s="59"/>
      <c r="I1118" s="59"/>
    </row>
    <row r="1119" spans="8:9" x14ac:dyDescent="0.25">
      <c r="H1119" s="59"/>
      <c r="I1119" s="59"/>
    </row>
    <row r="1120" spans="8:9" x14ac:dyDescent="0.25">
      <c r="H1120" s="59"/>
      <c r="I1120" s="59"/>
    </row>
    <row r="1121" spans="8:9" x14ac:dyDescent="0.25">
      <c r="H1121" s="59"/>
      <c r="I1121" s="59"/>
    </row>
    <row r="1122" spans="8:9" x14ac:dyDescent="0.25">
      <c r="H1122" s="59"/>
      <c r="I1122" s="59"/>
    </row>
    <row r="1123" spans="8:9" x14ac:dyDescent="0.25">
      <c r="H1123" s="59"/>
      <c r="I1123" s="59"/>
    </row>
    <row r="1124" spans="8:9" x14ac:dyDescent="0.25">
      <c r="H1124" s="59"/>
      <c r="I1124" s="59"/>
    </row>
    <row r="1125" spans="8:9" x14ac:dyDescent="0.25">
      <c r="H1125" s="59"/>
      <c r="I1125" s="59"/>
    </row>
    <row r="1126" spans="8:9" x14ac:dyDescent="0.25">
      <c r="H1126" s="59"/>
      <c r="I1126" s="59"/>
    </row>
    <row r="1127" spans="8:9" x14ac:dyDescent="0.25">
      <c r="H1127" s="59"/>
      <c r="I1127" s="59"/>
    </row>
    <row r="1128" spans="8:9" x14ac:dyDescent="0.25">
      <c r="H1128" s="59"/>
      <c r="I1128" s="59"/>
    </row>
    <row r="1129" spans="8:9" x14ac:dyDescent="0.25">
      <c r="H1129" s="59"/>
      <c r="I1129" s="59"/>
    </row>
    <row r="1130" spans="8:9" x14ac:dyDescent="0.25">
      <c r="H1130" s="59"/>
      <c r="I1130" s="59"/>
    </row>
    <row r="1131" spans="8:9" x14ac:dyDescent="0.25">
      <c r="H1131" s="59"/>
      <c r="I1131" s="59"/>
    </row>
    <row r="1132" spans="8:9" x14ac:dyDescent="0.25">
      <c r="H1132" s="59"/>
      <c r="I1132" s="59"/>
    </row>
    <row r="1133" spans="8:9" x14ac:dyDescent="0.25">
      <c r="H1133" s="59"/>
      <c r="I1133" s="59"/>
    </row>
    <row r="1134" spans="8:9" x14ac:dyDescent="0.25">
      <c r="H1134" s="59"/>
      <c r="I1134" s="59"/>
    </row>
    <row r="1135" spans="8:9" x14ac:dyDescent="0.25">
      <c r="H1135" s="59"/>
      <c r="I1135" s="59"/>
    </row>
    <row r="1136" spans="8:9" x14ac:dyDescent="0.25">
      <c r="H1136" s="59"/>
      <c r="I1136" s="59"/>
    </row>
    <row r="1137" spans="8:9" x14ac:dyDescent="0.25">
      <c r="H1137" s="59"/>
      <c r="I1137" s="59"/>
    </row>
    <row r="1138" spans="8:9" x14ac:dyDescent="0.25">
      <c r="H1138" s="59"/>
      <c r="I1138" s="59"/>
    </row>
    <row r="1139" spans="8:9" x14ac:dyDescent="0.25">
      <c r="H1139" s="59"/>
      <c r="I1139" s="59"/>
    </row>
    <row r="1140" spans="8:9" x14ac:dyDescent="0.25">
      <c r="H1140" s="59"/>
      <c r="I1140" s="59"/>
    </row>
    <row r="1141" spans="8:9" x14ac:dyDescent="0.25">
      <c r="H1141" s="59"/>
      <c r="I1141" s="59"/>
    </row>
    <row r="1142" spans="8:9" x14ac:dyDescent="0.25">
      <c r="H1142" s="59"/>
      <c r="I1142" s="59"/>
    </row>
    <row r="1143" spans="8:9" x14ac:dyDescent="0.25">
      <c r="H1143" s="59"/>
      <c r="I1143" s="59"/>
    </row>
    <row r="1144" spans="8:9" x14ac:dyDescent="0.25">
      <c r="H1144" s="59"/>
      <c r="I1144" s="59"/>
    </row>
    <row r="1145" spans="8:9" x14ac:dyDescent="0.25">
      <c r="H1145" s="59"/>
      <c r="I1145" s="59"/>
    </row>
    <row r="1146" spans="8:9" x14ac:dyDescent="0.25">
      <c r="H1146" s="59"/>
      <c r="I1146" s="59"/>
    </row>
    <row r="1147" spans="8:9" x14ac:dyDescent="0.25">
      <c r="H1147" s="59"/>
      <c r="I1147" s="59"/>
    </row>
    <row r="1148" spans="8:9" x14ac:dyDescent="0.25">
      <c r="H1148" s="59"/>
      <c r="I1148" s="59"/>
    </row>
    <row r="1149" spans="8:9" x14ac:dyDescent="0.25">
      <c r="H1149" s="59"/>
      <c r="I1149" s="59"/>
    </row>
    <row r="1150" spans="8:9" x14ac:dyDescent="0.25">
      <c r="H1150" s="59"/>
      <c r="I1150" s="59"/>
    </row>
    <row r="1151" spans="8:9" x14ac:dyDescent="0.25">
      <c r="H1151" s="59"/>
      <c r="I1151" s="59"/>
    </row>
    <row r="1152" spans="8:9" x14ac:dyDescent="0.25">
      <c r="H1152" s="59"/>
      <c r="I1152" s="59"/>
    </row>
    <row r="1153" spans="8:9" x14ac:dyDescent="0.25">
      <c r="H1153" s="59"/>
      <c r="I1153" s="59"/>
    </row>
    <row r="1154" spans="8:9" x14ac:dyDescent="0.25">
      <c r="H1154" s="59"/>
      <c r="I1154" s="59"/>
    </row>
    <row r="1155" spans="8:9" x14ac:dyDescent="0.25">
      <c r="H1155" s="59"/>
      <c r="I1155" s="59"/>
    </row>
    <row r="1156" spans="8:9" x14ac:dyDescent="0.25">
      <c r="H1156" s="59"/>
      <c r="I1156" s="59"/>
    </row>
    <row r="1157" spans="8:9" x14ac:dyDescent="0.25">
      <c r="H1157" s="59"/>
      <c r="I1157" s="59"/>
    </row>
    <row r="1158" spans="8:9" x14ac:dyDescent="0.25">
      <c r="H1158" s="59"/>
      <c r="I1158" s="59"/>
    </row>
    <row r="1159" spans="8:9" x14ac:dyDescent="0.25">
      <c r="H1159" s="59"/>
      <c r="I1159" s="59"/>
    </row>
    <row r="1160" spans="8:9" x14ac:dyDescent="0.25">
      <c r="H1160" s="59"/>
      <c r="I1160" s="59"/>
    </row>
    <row r="1161" spans="8:9" x14ac:dyDescent="0.25">
      <c r="H1161" s="59"/>
      <c r="I1161" s="59"/>
    </row>
    <row r="1162" spans="8:9" x14ac:dyDescent="0.25">
      <c r="H1162" s="59"/>
      <c r="I1162" s="59"/>
    </row>
    <row r="1163" spans="8:9" x14ac:dyDescent="0.25">
      <c r="H1163" s="59"/>
      <c r="I1163" s="59"/>
    </row>
    <row r="1164" spans="8:9" x14ac:dyDescent="0.25">
      <c r="H1164" s="59"/>
      <c r="I1164" s="59"/>
    </row>
    <row r="1165" spans="8:9" x14ac:dyDescent="0.25">
      <c r="H1165" s="59"/>
      <c r="I1165" s="59"/>
    </row>
    <row r="1166" spans="8:9" x14ac:dyDescent="0.25">
      <c r="H1166" s="59"/>
      <c r="I1166" s="59"/>
    </row>
    <row r="1167" spans="8:9" x14ac:dyDescent="0.25">
      <c r="H1167" s="59"/>
      <c r="I1167" s="59"/>
    </row>
    <row r="1168" spans="8:9" x14ac:dyDescent="0.25">
      <c r="H1168" s="59"/>
      <c r="I1168" s="59"/>
    </row>
    <row r="1169" spans="8:9" x14ac:dyDescent="0.25">
      <c r="H1169" s="59"/>
      <c r="I1169" s="59"/>
    </row>
    <row r="1170" spans="8:9" x14ac:dyDescent="0.25">
      <c r="H1170" s="59"/>
      <c r="I1170" s="59"/>
    </row>
    <row r="1171" spans="8:9" x14ac:dyDescent="0.25">
      <c r="H1171" s="59"/>
      <c r="I1171" s="59"/>
    </row>
    <row r="1172" spans="8:9" x14ac:dyDescent="0.25">
      <c r="H1172" s="59"/>
      <c r="I1172" s="59"/>
    </row>
    <row r="1173" spans="8:9" x14ac:dyDescent="0.25">
      <c r="H1173" s="59"/>
      <c r="I1173" s="59"/>
    </row>
    <row r="1174" spans="8:9" x14ac:dyDescent="0.25">
      <c r="H1174" s="59"/>
      <c r="I1174" s="59"/>
    </row>
    <row r="1175" spans="8:9" x14ac:dyDescent="0.25">
      <c r="H1175" s="59"/>
      <c r="I1175" s="59"/>
    </row>
    <row r="1176" spans="8:9" x14ac:dyDescent="0.25">
      <c r="H1176" s="59"/>
      <c r="I1176" s="59"/>
    </row>
    <row r="1177" spans="8:9" x14ac:dyDescent="0.25">
      <c r="H1177" s="59"/>
      <c r="I1177" s="59"/>
    </row>
    <row r="1178" spans="8:9" x14ac:dyDescent="0.25">
      <c r="H1178" s="59"/>
      <c r="I1178" s="59"/>
    </row>
    <row r="1179" spans="8:9" x14ac:dyDescent="0.25">
      <c r="H1179" s="59"/>
      <c r="I1179" s="59"/>
    </row>
    <row r="1180" spans="8:9" x14ac:dyDescent="0.25">
      <c r="H1180" s="59"/>
      <c r="I1180" s="59"/>
    </row>
    <row r="1181" spans="8:9" x14ac:dyDescent="0.25">
      <c r="H1181" s="59"/>
      <c r="I1181" s="59"/>
    </row>
    <row r="1182" spans="8:9" x14ac:dyDescent="0.25">
      <c r="H1182" s="59"/>
      <c r="I1182" s="59"/>
    </row>
    <row r="1183" spans="8:9" x14ac:dyDescent="0.25">
      <c r="H1183" s="59"/>
      <c r="I1183" s="59"/>
    </row>
    <row r="1184" spans="8:9" x14ac:dyDescent="0.25">
      <c r="H1184" s="59"/>
      <c r="I1184" s="59"/>
    </row>
    <row r="1185" spans="8:9" x14ac:dyDescent="0.25">
      <c r="H1185" s="59"/>
      <c r="I1185" s="59"/>
    </row>
    <row r="1186" spans="8:9" x14ac:dyDescent="0.25">
      <c r="H1186" s="59"/>
      <c r="I1186" s="59"/>
    </row>
    <row r="1187" spans="8:9" x14ac:dyDescent="0.25">
      <c r="H1187" s="59"/>
      <c r="I1187" s="59"/>
    </row>
    <row r="1188" spans="8:9" x14ac:dyDescent="0.25">
      <c r="H1188" s="59"/>
      <c r="I1188" s="59"/>
    </row>
    <row r="1189" spans="8:9" x14ac:dyDescent="0.25">
      <c r="H1189" s="59"/>
      <c r="I1189" s="59"/>
    </row>
    <row r="1190" spans="8:9" x14ac:dyDescent="0.25">
      <c r="H1190" s="59"/>
      <c r="I1190" s="59"/>
    </row>
    <row r="1191" spans="8:9" x14ac:dyDescent="0.25">
      <c r="H1191" s="59"/>
      <c r="I1191" s="59"/>
    </row>
    <row r="1192" spans="8:9" x14ac:dyDescent="0.25">
      <c r="H1192" s="59"/>
      <c r="I1192" s="59"/>
    </row>
    <row r="1193" spans="8:9" x14ac:dyDescent="0.25">
      <c r="H1193" s="59"/>
      <c r="I1193" s="59"/>
    </row>
    <row r="1194" spans="8:9" x14ac:dyDescent="0.25">
      <c r="H1194" s="59"/>
      <c r="I1194" s="59"/>
    </row>
    <row r="1195" spans="8:9" x14ac:dyDescent="0.25">
      <c r="H1195" s="59"/>
      <c r="I1195" s="59"/>
    </row>
    <row r="1196" spans="8:9" x14ac:dyDescent="0.25">
      <c r="H1196" s="59"/>
      <c r="I1196" s="59"/>
    </row>
    <row r="1197" spans="8:9" x14ac:dyDescent="0.25">
      <c r="H1197" s="59"/>
      <c r="I1197" s="59"/>
    </row>
    <row r="1198" spans="8:9" x14ac:dyDescent="0.25">
      <c r="H1198" s="59"/>
      <c r="I1198" s="59"/>
    </row>
    <row r="1199" spans="8:9" x14ac:dyDescent="0.25">
      <c r="H1199" s="59"/>
      <c r="I1199" s="59"/>
    </row>
    <row r="1200" spans="8:9" x14ac:dyDescent="0.25">
      <c r="H1200" s="59"/>
      <c r="I1200" s="59"/>
    </row>
    <row r="1201" spans="8:9" x14ac:dyDescent="0.25">
      <c r="H1201" s="59"/>
      <c r="I1201" s="59"/>
    </row>
    <row r="1202" spans="8:9" x14ac:dyDescent="0.25">
      <c r="H1202" s="59"/>
      <c r="I1202" s="59"/>
    </row>
    <row r="1203" spans="8:9" x14ac:dyDescent="0.25">
      <c r="H1203" s="59"/>
      <c r="I1203" s="59"/>
    </row>
    <row r="1204" spans="8:9" x14ac:dyDescent="0.25">
      <c r="H1204" s="59"/>
      <c r="I1204" s="59"/>
    </row>
    <row r="1205" spans="8:9" x14ac:dyDescent="0.25">
      <c r="H1205" s="59"/>
      <c r="I1205" s="59"/>
    </row>
    <row r="1206" spans="8:9" x14ac:dyDescent="0.25">
      <c r="H1206" s="59"/>
      <c r="I1206" s="59"/>
    </row>
    <row r="1207" spans="8:9" x14ac:dyDescent="0.25">
      <c r="H1207" s="59"/>
      <c r="I1207" s="59"/>
    </row>
    <row r="1208" spans="8:9" x14ac:dyDescent="0.25">
      <c r="H1208" s="59"/>
      <c r="I1208" s="59"/>
    </row>
    <row r="1209" spans="8:9" x14ac:dyDescent="0.25">
      <c r="H1209" s="59"/>
      <c r="I1209" s="59"/>
    </row>
    <row r="1210" spans="8:9" x14ac:dyDescent="0.25">
      <c r="H1210" s="59"/>
      <c r="I1210" s="59"/>
    </row>
    <row r="1211" spans="8:9" x14ac:dyDescent="0.25">
      <c r="H1211" s="59"/>
      <c r="I1211" s="59"/>
    </row>
    <row r="1212" spans="8:9" x14ac:dyDescent="0.25">
      <c r="H1212" s="59"/>
      <c r="I1212" s="59"/>
    </row>
    <row r="1213" spans="8:9" x14ac:dyDescent="0.25">
      <c r="H1213" s="59"/>
      <c r="I1213" s="59"/>
    </row>
    <row r="1214" spans="8:9" x14ac:dyDescent="0.25">
      <c r="H1214" s="59"/>
      <c r="I1214" s="59"/>
    </row>
    <row r="1215" spans="8:9" x14ac:dyDescent="0.25">
      <c r="H1215" s="59"/>
      <c r="I1215" s="59"/>
    </row>
    <row r="1216" spans="8:9" x14ac:dyDescent="0.25">
      <c r="H1216" s="59"/>
      <c r="I1216" s="59"/>
    </row>
    <row r="1217" spans="8:9" x14ac:dyDescent="0.25">
      <c r="H1217" s="59"/>
      <c r="I1217" s="59"/>
    </row>
    <row r="1218" spans="8:9" x14ac:dyDescent="0.25">
      <c r="H1218" s="59"/>
      <c r="I1218" s="59"/>
    </row>
    <row r="1219" spans="8:9" x14ac:dyDescent="0.25">
      <c r="H1219" s="59"/>
      <c r="I1219" s="59"/>
    </row>
    <row r="1220" spans="8:9" x14ac:dyDescent="0.25">
      <c r="H1220" s="59"/>
      <c r="I1220" s="59"/>
    </row>
    <row r="1221" spans="8:9" x14ac:dyDescent="0.25">
      <c r="H1221" s="59"/>
      <c r="I1221" s="59"/>
    </row>
    <row r="1222" spans="8:9" x14ac:dyDescent="0.25">
      <c r="H1222" s="59"/>
      <c r="I1222" s="59"/>
    </row>
    <row r="1223" spans="8:9" x14ac:dyDescent="0.25">
      <c r="H1223" s="59"/>
      <c r="I1223" s="59"/>
    </row>
    <row r="1224" spans="8:9" x14ac:dyDescent="0.25">
      <c r="H1224" s="59"/>
      <c r="I1224" s="59"/>
    </row>
    <row r="1225" spans="8:9" x14ac:dyDescent="0.25">
      <c r="H1225" s="59"/>
      <c r="I1225" s="59"/>
    </row>
    <row r="1226" spans="8:9" x14ac:dyDescent="0.25">
      <c r="H1226" s="59"/>
      <c r="I1226" s="59"/>
    </row>
    <row r="1227" spans="8:9" x14ac:dyDescent="0.25">
      <c r="H1227" s="59"/>
      <c r="I1227" s="59"/>
    </row>
    <row r="1228" spans="8:9" x14ac:dyDescent="0.25">
      <c r="H1228" s="59"/>
      <c r="I1228" s="59"/>
    </row>
    <row r="1229" spans="8:9" x14ac:dyDescent="0.25">
      <c r="H1229" s="59"/>
      <c r="I1229" s="59"/>
    </row>
    <row r="1230" spans="8:9" x14ac:dyDescent="0.25">
      <c r="H1230" s="59"/>
      <c r="I1230" s="59"/>
    </row>
    <row r="1231" spans="8:9" x14ac:dyDescent="0.25">
      <c r="H1231" s="59"/>
      <c r="I1231" s="59"/>
    </row>
    <row r="1232" spans="8:9" x14ac:dyDescent="0.25">
      <c r="H1232" s="59"/>
      <c r="I1232" s="59"/>
    </row>
    <row r="1233" spans="8:9" x14ac:dyDescent="0.25">
      <c r="H1233" s="59"/>
      <c r="I1233" s="59"/>
    </row>
    <row r="1234" spans="8:9" x14ac:dyDescent="0.25">
      <c r="H1234" s="59"/>
      <c r="I1234" s="59"/>
    </row>
    <row r="1235" spans="8:9" x14ac:dyDescent="0.25">
      <c r="H1235" s="59"/>
      <c r="I1235" s="59"/>
    </row>
    <row r="1236" spans="8:9" x14ac:dyDescent="0.25">
      <c r="H1236" s="59"/>
      <c r="I1236" s="59"/>
    </row>
    <row r="1237" spans="8:9" x14ac:dyDescent="0.25">
      <c r="H1237" s="59"/>
      <c r="I1237" s="59"/>
    </row>
    <row r="1238" spans="8:9" x14ac:dyDescent="0.25">
      <c r="H1238" s="59"/>
      <c r="I1238" s="59"/>
    </row>
    <row r="1239" spans="8:9" x14ac:dyDescent="0.25">
      <c r="H1239" s="59"/>
      <c r="I1239" s="59"/>
    </row>
    <row r="1240" spans="8:9" x14ac:dyDescent="0.25">
      <c r="H1240" s="59"/>
      <c r="I1240" s="59"/>
    </row>
    <row r="1241" spans="8:9" x14ac:dyDescent="0.25">
      <c r="H1241" s="59"/>
      <c r="I1241" s="59"/>
    </row>
    <row r="1242" spans="8:9" x14ac:dyDescent="0.25">
      <c r="H1242" s="59"/>
      <c r="I1242" s="59"/>
    </row>
    <row r="1243" spans="8:9" x14ac:dyDescent="0.25">
      <c r="H1243" s="59"/>
      <c r="I1243" s="59"/>
    </row>
    <row r="1244" spans="8:9" x14ac:dyDescent="0.25">
      <c r="H1244" s="59"/>
      <c r="I1244" s="59"/>
    </row>
    <row r="1245" spans="8:9" x14ac:dyDescent="0.25">
      <c r="H1245" s="59"/>
      <c r="I1245" s="59"/>
    </row>
    <row r="1246" spans="8:9" x14ac:dyDescent="0.25">
      <c r="H1246" s="59"/>
      <c r="I1246" s="59"/>
    </row>
    <row r="1247" spans="8:9" x14ac:dyDescent="0.25">
      <c r="H1247" s="59"/>
      <c r="I1247" s="59"/>
    </row>
    <row r="1248" spans="8:9" x14ac:dyDescent="0.25">
      <c r="H1248" s="59"/>
      <c r="I1248" s="59"/>
    </row>
    <row r="1249" spans="8:9" x14ac:dyDescent="0.25">
      <c r="H1249" s="59"/>
      <c r="I1249" s="59"/>
    </row>
    <row r="1250" spans="8:9" x14ac:dyDescent="0.25">
      <c r="H1250" s="59"/>
      <c r="I1250" s="59"/>
    </row>
    <row r="1251" spans="8:9" x14ac:dyDescent="0.25">
      <c r="H1251" s="59"/>
      <c r="I1251" s="59"/>
    </row>
    <row r="1252" spans="8:9" x14ac:dyDescent="0.25">
      <c r="H1252" s="59"/>
      <c r="I1252" s="59"/>
    </row>
    <row r="1253" spans="8:9" x14ac:dyDescent="0.25">
      <c r="H1253" s="59"/>
      <c r="I1253" s="59"/>
    </row>
    <row r="1254" spans="8:9" x14ac:dyDescent="0.25">
      <c r="H1254" s="59"/>
      <c r="I1254" s="59"/>
    </row>
    <row r="1255" spans="8:9" x14ac:dyDescent="0.25">
      <c r="H1255" s="59"/>
      <c r="I1255" s="59"/>
    </row>
    <row r="1256" spans="8:9" x14ac:dyDescent="0.25">
      <c r="H1256" s="59"/>
      <c r="I1256" s="59"/>
    </row>
    <row r="1257" spans="8:9" x14ac:dyDescent="0.25">
      <c r="H1257" s="59"/>
      <c r="I1257" s="59"/>
    </row>
    <row r="1258" spans="8:9" x14ac:dyDescent="0.25">
      <c r="H1258" s="59"/>
      <c r="I1258" s="59"/>
    </row>
    <row r="1259" spans="8:9" x14ac:dyDescent="0.25">
      <c r="H1259" s="59"/>
      <c r="I1259" s="59"/>
    </row>
    <row r="1260" spans="8:9" x14ac:dyDescent="0.25">
      <c r="H1260" s="59"/>
      <c r="I1260" s="59"/>
    </row>
    <row r="1261" spans="8:9" x14ac:dyDescent="0.25">
      <c r="H1261" s="59"/>
      <c r="I1261" s="59"/>
    </row>
    <row r="1262" spans="8:9" x14ac:dyDescent="0.25">
      <c r="H1262" s="59"/>
      <c r="I1262" s="59"/>
    </row>
    <row r="1263" spans="8:9" x14ac:dyDescent="0.25">
      <c r="H1263" s="59"/>
      <c r="I1263" s="59"/>
    </row>
    <row r="1264" spans="8:9" x14ac:dyDescent="0.25">
      <c r="H1264" s="59"/>
      <c r="I1264" s="59"/>
    </row>
    <row r="1265" spans="8:9" x14ac:dyDescent="0.25">
      <c r="H1265" s="59"/>
      <c r="I1265" s="59"/>
    </row>
    <row r="1266" spans="8:9" x14ac:dyDescent="0.25">
      <c r="H1266" s="59"/>
      <c r="I1266" s="59"/>
    </row>
    <row r="1267" spans="8:9" x14ac:dyDescent="0.25">
      <c r="H1267" s="59"/>
      <c r="I1267" s="59"/>
    </row>
    <row r="1268" spans="8:9" x14ac:dyDescent="0.25">
      <c r="H1268" s="59"/>
      <c r="I1268" s="59"/>
    </row>
    <row r="1269" spans="8:9" x14ac:dyDescent="0.25">
      <c r="H1269" s="59"/>
      <c r="I1269" s="59"/>
    </row>
    <row r="1270" spans="8:9" x14ac:dyDescent="0.25">
      <c r="H1270" s="59"/>
      <c r="I1270" s="59"/>
    </row>
    <row r="1271" spans="8:9" x14ac:dyDescent="0.25">
      <c r="H1271" s="59"/>
      <c r="I1271" s="59"/>
    </row>
    <row r="1272" spans="8:9" x14ac:dyDescent="0.25">
      <c r="H1272" s="59"/>
      <c r="I1272" s="59"/>
    </row>
    <row r="1273" spans="8:9" x14ac:dyDescent="0.25">
      <c r="H1273" s="59"/>
      <c r="I1273" s="59"/>
    </row>
    <row r="1274" spans="8:9" x14ac:dyDescent="0.25">
      <c r="H1274" s="59"/>
      <c r="I1274" s="59"/>
    </row>
    <row r="1275" spans="8:9" x14ac:dyDescent="0.25">
      <c r="H1275" s="59"/>
      <c r="I1275" s="59"/>
    </row>
    <row r="1276" spans="8:9" x14ac:dyDescent="0.25">
      <c r="H1276" s="59"/>
      <c r="I1276" s="59"/>
    </row>
    <row r="1277" spans="8:9" x14ac:dyDescent="0.25">
      <c r="H1277" s="59"/>
      <c r="I1277" s="59"/>
    </row>
    <row r="1278" spans="8:9" x14ac:dyDescent="0.25">
      <c r="H1278" s="59"/>
      <c r="I1278" s="59"/>
    </row>
    <row r="1279" spans="8:9" x14ac:dyDescent="0.25">
      <c r="H1279" s="59"/>
      <c r="I1279" s="59"/>
    </row>
    <row r="1280" spans="8:9" x14ac:dyDescent="0.25">
      <c r="H1280" s="59"/>
      <c r="I1280" s="59"/>
    </row>
    <row r="1281" spans="8:9" x14ac:dyDescent="0.25">
      <c r="H1281" s="59"/>
      <c r="I1281" s="59"/>
    </row>
    <row r="1282" spans="8:9" x14ac:dyDescent="0.25">
      <c r="H1282" s="59"/>
      <c r="I1282" s="59"/>
    </row>
    <row r="1283" spans="8:9" x14ac:dyDescent="0.25">
      <c r="H1283" s="59"/>
      <c r="I1283" s="59"/>
    </row>
    <row r="1284" spans="8:9" x14ac:dyDescent="0.25">
      <c r="H1284" s="59"/>
      <c r="I1284" s="59"/>
    </row>
    <row r="1285" spans="8:9" x14ac:dyDescent="0.25">
      <c r="H1285" s="59"/>
      <c r="I1285" s="59"/>
    </row>
    <row r="1286" spans="8:9" x14ac:dyDescent="0.25">
      <c r="H1286" s="59"/>
      <c r="I1286" s="59"/>
    </row>
    <row r="1287" spans="8:9" x14ac:dyDescent="0.25">
      <c r="H1287" s="59"/>
      <c r="I1287" s="59"/>
    </row>
    <row r="1288" spans="8:9" x14ac:dyDescent="0.25">
      <c r="H1288" s="59"/>
      <c r="I1288" s="59"/>
    </row>
    <row r="1289" spans="8:9" x14ac:dyDescent="0.25">
      <c r="H1289" s="59"/>
      <c r="I1289" s="59"/>
    </row>
    <row r="1290" spans="8:9" x14ac:dyDescent="0.25">
      <c r="H1290" s="59"/>
      <c r="I1290" s="59"/>
    </row>
    <row r="1291" spans="8:9" x14ac:dyDescent="0.25">
      <c r="H1291" s="59"/>
      <c r="I1291" s="59"/>
    </row>
    <row r="1292" spans="8:9" x14ac:dyDescent="0.25">
      <c r="H1292" s="59"/>
      <c r="I1292" s="59"/>
    </row>
    <row r="1293" spans="8:9" x14ac:dyDescent="0.25">
      <c r="H1293" s="59"/>
      <c r="I1293" s="59"/>
    </row>
    <row r="1294" spans="8:9" x14ac:dyDescent="0.25">
      <c r="H1294" s="59"/>
      <c r="I1294" s="59"/>
    </row>
    <row r="1295" spans="8:9" x14ac:dyDescent="0.25">
      <c r="H1295" s="59"/>
      <c r="I1295" s="59"/>
    </row>
    <row r="1296" spans="8:9" x14ac:dyDescent="0.25">
      <c r="H1296" s="59"/>
      <c r="I1296" s="59"/>
    </row>
    <row r="1297" spans="8:9" x14ac:dyDescent="0.25">
      <c r="H1297" s="59"/>
      <c r="I1297" s="59"/>
    </row>
    <row r="1298" spans="8:9" x14ac:dyDescent="0.25">
      <c r="H1298" s="59"/>
      <c r="I1298" s="59"/>
    </row>
    <row r="1299" spans="8:9" x14ac:dyDescent="0.25">
      <c r="H1299" s="59"/>
      <c r="I1299" s="59"/>
    </row>
    <row r="1300" spans="8:9" x14ac:dyDescent="0.25">
      <c r="H1300" s="59"/>
      <c r="I1300" s="59"/>
    </row>
    <row r="1301" spans="8:9" x14ac:dyDescent="0.25">
      <c r="H1301" s="59"/>
      <c r="I1301" s="59"/>
    </row>
    <row r="1302" spans="8:9" x14ac:dyDescent="0.25">
      <c r="H1302" s="59"/>
      <c r="I1302" s="59"/>
    </row>
    <row r="1303" spans="8:9" x14ac:dyDescent="0.25">
      <c r="H1303" s="59"/>
      <c r="I1303" s="59"/>
    </row>
    <row r="1304" spans="8:9" x14ac:dyDescent="0.25">
      <c r="H1304" s="59"/>
      <c r="I1304" s="59"/>
    </row>
    <row r="1305" spans="8:9" x14ac:dyDescent="0.25">
      <c r="H1305" s="59"/>
      <c r="I1305" s="59"/>
    </row>
    <row r="1306" spans="8:9" x14ac:dyDescent="0.25">
      <c r="H1306" s="59"/>
      <c r="I1306" s="59"/>
    </row>
    <row r="1307" spans="8:9" x14ac:dyDescent="0.25">
      <c r="H1307" s="59"/>
      <c r="I1307" s="59"/>
    </row>
    <row r="1308" spans="8:9" x14ac:dyDescent="0.25">
      <c r="H1308" s="59"/>
      <c r="I1308" s="59"/>
    </row>
    <row r="1309" spans="8:9" x14ac:dyDescent="0.25">
      <c r="H1309" s="59"/>
      <c r="I1309" s="59"/>
    </row>
    <row r="1310" spans="8:9" x14ac:dyDescent="0.25">
      <c r="H1310" s="59"/>
      <c r="I1310" s="59"/>
    </row>
    <row r="1311" spans="8:9" x14ac:dyDescent="0.25">
      <c r="H1311" s="59"/>
      <c r="I1311" s="59"/>
    </row>
    <row r="1312" spans="8:9" x14ac:dyDescent="0.25">
      <c r="H1312" s="59"/>
      <c r="I1312" s="59"/>
    </row>
    <row r="1313" spans="8:9" x14ac:dyDescent="0.25">
      <c r="H1313" s="59"/>
      <c r="I1313" s="59"/>
    </row>
    <row r="1314" spans="8:9" x14ac:dyDescent="0.25">
      <c r="H1314" s="59"/>
      <c r="I1314" s="59"/>
    </row>
    <row r="1315" spans="8:9" x14ac:dyDescent="0.25">
      <c r="H1315" s="59"/>
      <c r="I1315" s="59"/>
    </row>
    <row r="1316" spans="8:9" x14ac:dyDescent="0.25">
      <c r="H1316" s="59"/>
      <c r="I1316" s="59"/>
    </row>
    <row r="1317" spans="8:9" x14ac:dyDescent="0.25">
      <c r="H1317" s="59"/>
      <c r="I1317" s="59"/>
    </row>
    <row r="1318" spans="8:9" x14ac:dyDescent="0.25">
      <c r="H1318" s="59"/>
      <c r="I1318" s="59"/>
    </row>
    <row r="1319" spans="8:9" x14ac:dyDescent="0.25">
      <c r="H1319" s="59"/>
      <c r="I1319" s="59"/>
    </row>
    <row r="1320" spans="8:9" x14ac:dyDescent="0.25">
      <c r="H1320" s="59"/>
      <c r="I1320" s="59"/>
    </row>
    <row r="1321" spans="8:9" x14ac:dyDescent="0.25">
      <c r="H1321" s="59"/>
      <c r="I1321" s="59"/>
    </row>
    <row r="1322" spans="8:9" x14ac:dyDescent="0.25">
      <c r="H1322" s="59"/>
      <c r="I1322" s="59"/>
    </row>
    <row r="1323" spans="8:9" x14ac:dyDescent="0.25">
      <c r="H1323" s="59"/>
      <c r="I1323" s="59"/>
    </row>
    <row r="1324" spans="8:9" x14ac:dyDescent="0.25">
      <c r="H1324" s="59"/>
      <c r="I1324" s="59"/>
    </row>
    <row r="1325" spans="8:9" x14ac:dyDescent="0.25">
      <c r="H1325" s="59"/>
      <c r="I1325" s="59"/>
    </row>
    <row r="1326" spans="8:9" x14ac:dyDescent="0.25">
      <c r="H1326" s="59"/>
      <c r="I1326" s="59"/>
    </row>
    <row r="1327" spans="8:9" x14ac:dyDescent="0.25">
      <c r="H1327" s="59"/>
      <c r="I1327" s="59"/>
    </row>
    <row r="1328" spans="8:9" x14ac:dyDescent="0.25">
      <c r="H1328" s="59"/>
      <c r="I1328" s="59"/>
    </row>
    <row r="1329" spans="8:9" x14ac:dyDescent="0.25">
      <c r="H1329" s="59"/>
      <c r="I1329" s="59"/>
    </row>
    <row r="1330" spans="8:9" x14ac:dyDescent="0.25">
      <c r="H1330" s="59"/>
      <c r="I1330" s="59"/>
    </row>
    <row r="1331" spans="8:9" x14ac:dyDescent="0.25">
      <c r="H1331" s="59"/>
      <c r="I1331" s="59"/>
    </row>
    <row r="1332" spans="8:9" x14ac:dyDescent="0.25">
      <c r="H1332" s="59"/>
      <c r="I1332" s="59"/>
    </row>
    <row r="1333" spans="8:9" x14ac:dyDescent="0.25">
      <c r="H1333" s="59"/>
      <c r="I1333" s="59"/>
    </row>
    <row r="1334" spans="8:9" x14ac:dyDescent="0.25">
      <c r="H1334" s="59"/>
      <c r="I1334" s="59"/>
    </row>
    <row r="1335" spans="8:9" x14ac:dyDescent="0.25">
      <c r="H1335" s="59"/>
      <c r="I1335" s="59"/>
    </row>
    <row r="1336" spans="8:9" x14ac:dyDescent="0.25">
      <c r="H1336" s="59"/>
      <c r="I1336" s="59"/>
    </row>
    <row r="1337" spans="8:9" x14ac:dyDescent="0.25">
      <c r="H1337" s="59"/>
      <c r="I1337" s="59"/>
    </row>
    <row r="1338" spans="8:9" x14ac:dyDescent="0.25">
      <c r="H1338" s="59"/>
      <c r="I1338" s="59"/>
    </row>
    <row r="1339" spans="8:9" x14ac:dyDescent="0.25">
      <c r="H1339" s="59"/>
      <c r="I1339" s="59"/>
    </row>
    <row r="1340" spans="8:9" x14ac:dyDescent="0.25">
      <c r="H1340" s="59"/>
      <c r="I1340" s="59"/>
    </row>
    <row r="1341" spans="8:9" x14ac:dyDescent="0.25">
      <c r="H1341" s="59"/>
      <c r="I1341" s="59"/>
    </row>
    <row r="1342" spans="8:9" x14ac:dyDescent="0.25">
      <c r="H1342" s="59"/>
      <c r="I1342" s="59"/>
    </row>
    <row r="1343" spans="8:9" x14ac:dyDescent="0.25">
      <c r="H1343" s="59"/>
      <c r="I1343" s="59"/>
    </row>
    <row r="1344" spans="8:9" x14ac:dyDescent="0.25">
      <c r="H1344" s="59"/>
      <c r="I1344" s="59"/>
    </row>
    <row r="1345" spans="8:9" x14ac:dyDescent="0.25">
      <c r="H1345" s="59"/>
      <c r="I1345" s="59"/>
    </row>
    <row r="1346" spans="8:9" x14ac:dyDescent="0.25">
      <c r="H1346" s="59"/>
      <c r="I1346" s="59"/>
    </row>
    <row r="1347" spans="8:9" x14ac:dyDescent="0.25">
      <c r="H1347" s="59"/>
      <c r="I1347" s="59"/>
    </row>
    <row r="1348" spans="8:9" x14ac:dyDescent="0.25">
      <c r="H1348" s="59"/>
      <c r="I1348" s="59"/>
    </row>
    <row r="1349" spans="8:9" x14ac:dyDescent="0.25">
      <c r="H1349" s="59"/>
      <c r="I1349" s="59"/>
    </row>
    <row r="1350" spans="8:9" x14ac:dyDescent="0.25">
      <c r="H1350" s="59"/>
      <c r="I1350" s="59"/>
    </row>
    <row r="1351" spans="8:9" x14ac:dyDescent="0.25">
      <c r="H1351" s="59"/>
      <c r="I1351" s="59"/>
    </row>
    <row r="1352" spans="8:9" x14ac:dyDescent="0.25">
      <c r="H1352" s="59"/>
      <c r="I1352" s="59"/>
    </row>
    <row r="1353" spans="8:9" x14ac:dyDescent="0.25">
      <c r="H1353" s="59"/>
      <c r="I1353" s="59"/>
    </row>
    <row r="1354" spans="8:9" x14ac:dyDescent="0.25">
      <c r="H1354" s="59"/>
      <c r="I1354" s="59"/>
    </row>
    <row r="1355" spans="8:9" x14ac:dyDescent="0.25">
      <c r="H1355" s="59"/>
      <c r="I1355" s="59"/>
    </row>
    <row r="1356" spans="8:9" x14ac:dyDescent="0.25">
      <c r="H1356" s="59"/>
      <c r="I1356" s="59"/>
    </row>
    <row r="1357" spans="8:9" x14ac:dyDescent="0.25">
      <c r="H1357" s="59"/>
      <c r="I1357" s="59"/>
    </row>
    <row r="1358" spans="8:9" x14ac:dyDescent="0.25">
      <c r="H1358" s="59"/>
      <c r="I1358" s="59"/>
    </row>
    <row r="1359" spans="8:9" x14ac:dyDescent="0.25">
      <c r="H1359" s="59"/>
      <c r="I1359" s="59"/>
    </row>
    <row r="1360" spans="8:9" x14ac:dyDescent="0.25">
      <c r="H1360" s="59"/>
      <c r="I1360" s="59"/>
    </row>
    <row r="1361" spans="8:9" x14ac:dyDescent="0.25">
      <c r="H1361" s="59"/>
      <c r="I1361" s="59"/>
    </row>
    <row r="1362" spans="8:9" x14ac:dyDescent="0.25">
      <c r="H1362" s="59"/>
      <c r="I1362" s="59"/>
    </row>
    <row r="1363" spans="8:9" x14ac:dyDescent="0.25">
      <c r="H1363" s="59"/>
      <c r="I1363" s="59"/>
    </row>
    <row r="1364" spans="8:9" x14ac:dyDescent="0.25">
      <c r="H1364" s="59"/>
      <c r="I1364" s="59"/>
    </row>
    <row r="1365" spans="8:9" x14ac:dyDescent="0.25">
      <c r="H1365" s="59"/>
      <c r="I1365" s="59"/>
    </row>
    <row r="1366" spans="8:9" x14ac:dyDescent="0.25">
      <c r="H1366" s="59"/>
      <c r="I1366" s="59"/>
    </row>
    <row r="1367" spans="8:9" x14ac:dyDescent="0.25">
      <c r="H1367" s="59"/>
      <c r="I1367" s="59"/>
    </row>
    <row r="1368" spans="8:9" x14ac:dyDescent="0.25">
      <c r="H1368" s="59"/>
      <c r="I1368" s="59"/>
    </row>
    <row r="1369" spans="8:9" x14ac:dyDescent="0.25">
      <c r="H1369" s="59"/>
      <c r="I1369" s="59"/>
    </row>
    <row r="1370" spans="8:9" x14ac:dyDescent="0.25">
      <c r="H1370" s="59"/>
      <c r="I1370" s="59"/>
    </row>
    <row r="1371" spans="8:9" x14ac:dyDescent="0.25">
      <c r="H1371" s="59"/>
      <c r="I1371" s="59"/>
    </row>
    <row r="1372" spans="8:9" x14ac:dyDescent="0.25">
      <c r="H1372" s="59"/>
      <c r="I1372" s="59"/>
    </row>
    <row r="1373" spans="8:9" x14ac:dyDescent="0.25">
      <c r="H1373" s="59"/>
      <c r="I1373" s="59"/>
    </row>
    <row r="1374" spans="8:9" x14ac:dyDescent="0.25">
      <c r="H1374" s="59"/>
      <c r="I1374" s="59"/>
    </row>
    <row r="1375" spans="8:9" x14ac:dyDescent="0.25">
      <c r="H1375" s="59"/>
      <c r="I1375" s="59"/>
    </row>
    <row r="1376" spans="8:9" x14ac:dyDescent="0.25">
      <c r="H1376" s="59"/>
      <c r="I1376" s="59"/>
    </row>
    <row r="1377" spans="8:9" x14ac:dyDescent="0.25">
      <c r="H1377" s="59"/>
      <c r="I1377" s="59"/>
    </row>
    <row r="1378" spans="8:9" x14ac:dyDescent="0.25">
      <c r="H1378" s="59"/>
      <c r="I1378" s="59"/>
    </row>
    <row r="1379" spans="8:9" x14ac:dyDescent="0.25">
      <c r="H1379" s="59"/>
      <c r="I1379" s="59"/>
    </row>
    <row r="1380" spans="8:9" x14ac:dyDescent="0.25">
      <c r="H1380" s="59"/>
      <c r="I1380" s="59"/>
    </row>
    <row r="1381" spans="8:9" x14ac:dyDescent="0.25">
      <c r="H1381" s="59"/>
      <c r="I1381" s="59"/>
    </row>
    <row r="1382" spans="8:9" x14ac:dyDescent="0.25">
      <c r="H1382" s="59"/>
      <c r="I1382" s="59"/>
    </row>
    <row r="1383" spans="8:9" x14ac:dyDescent="0.25">
      <c r="H1383" s="59"/>
      <c r="I1383" s="59"/>
    </row>
    <row r="1384" spans="8:9" x14ac:dyDescent="0.25">
      <c r="H1384" s="59"/>
      <c r="I1384" s="59"/>
    </row>
    <row r="1385" spans="8:9" x14ac:dyDescent="0.25">
      <c r="H1385" s="59"/>
      <c r="I1385" s="59"/>
    </row>
    <row r="1386" spans="8:9" x14ac:dyDescent="0.25">
      <c r="H1386" s="59"/>
      <c r="I1386" s="59"/>
    </row>
    <row r="1387" spans="8:9" x14ac:dyDescent="0.25">
      <c r="H1387" s="59"/>
      <c r="I1387" s="59"/>
    </row>
    <row r="1388" spans="8:9" x14ac:dyDescent="0.25">
      <c r="H1388" s="59"/>
      <c r="I1388" s="59"/>
    </row>
    <row r="1389" spans="8:9" x14ac:dyDescent="0.25">
      <c r="H1389" s="59"/>
      <c r="I1389" s="59"/>
    </row>
    <row r="1390" spans="8:9" x14ac:dyDescent="0.25">
      <c r="H1390" s="59"/>
      <c r="I1390" s="59"/>
    </row>
    <row r="1391" spans="8:9" x14ac:dyDescent="0.25">
      <c r="H1391" s="59"/>
      <c r="I1391" s="59"/>
    </row>
    <row r="1392" spans="8:9" x14ac:dyDescent="0.25">
      <c r="H1392" s="59"/>
      <c r="I1392" s="59"/>
    </row>
    <row r="1393" spans="8:9" x14ac:dyDescent="0.25">
      <c r="H1393" s="59"/>
      <c r="I1393" s="59"/>
    </row>
    <row r="1394" spans="8:9" x14ac:dyDescent="0.25">
      <c r="H1394" s="59"/>
      <c r="I1394" s="59"/>
    </row>
    <row r="1395" spans="8:9" x14ac:dyDescent="0.25">
      <c r="H1395" s="59"/>
      <c r="I1395" s="59"/>
    </row>
    <row r="1396" spans="8:9" x14ac:dyDescent="0.25">
      <c r="H1396" s="59"/>
      <c r="I1396" s="59"/>
    </row>
    <row r="1397" spans="8:9" x14ac:dyDescent="0.25">
      <c r="H1397" s="59"/>
      <c r="I1397" s="59"/>
    </row>
    <row r="1398" spans="8:9" x14ac:dyDescent="0.25">
      <c r="H1398" s="59"/>
      <c r="I1398" s="59"/>
    </row>
    <row r="1399" spans="8:9" x14ac:dyDescent="0.25">
      <c r="H1399" s="59"/>
      <c r="I1399" s="59"/>
    </row>
    <row r="1400" spans="8:9" x14ac:dyDescent="0.25">
      <c r="H1400" s="59"/>
      <c r="I1400" s="59"/>
    </row>
    <row r="1401" spans="8:9" x14ac:dyDescent="0.25">
      <c r="H1401" s="59"/>
      <c r="I1401" s="59"/>
    </row>
    <row r="1402" spans="8:9" x14ac:dyDescent="0.25">
      <c r="H1402" s="59"/>
      <c r="I1402" s="59"/>
    </row>
    <row r="1403" spans="8:9" x14ac:dyDescent="0.25">
      <c r="H1403" s="59"/>
      <c r="I1403" s="59"/>
    </row>
    <row r="1404" spans="8:9" x14ac:dyDescent="0.25">
      <c r="H1404" s="59"/>
      <c r="I1404" s="59"/>
    </row>
    <row r="1405" spans="8:9" x14ac:dyDescent="0.25">
      <c r="H1405" s="59"/>
      <c r="I1405" s="59"/>
    </row>
    <row r="1406" spans="8:9" x14ac:dyDescent="0.25">
      <c r="H1406" s="59"/>
      <c r="I1406" s="59"/>
    </row>
    <row r="1407" spans="8:9" x14ac:dyDescent="0.25">
      <c r="H1407" s="59"/>
      <c r="I1407" s="59"/>
    </row>
    <row r="1408" spans="8:9" x14ac:dyDescent="0.25">
      <c r="H1408" s="59"/>
      <c r="I1408" s="59"/>
    </row>
    <row r="1409" spans="8:9" x14ac:dyDescent="0.25">
      <c r="H1409" s="59"/>
      <c r="I1409" s="59"/>
    </row>
    <row r="1410" spans="8:9" x14ac:dyDescent="0.25">
      <c r="H1410" s="59"/>
      <c r="I1410" s="59"/>
    </row>
    <row r="1411" spans="8:9" x14ac:dyDescent="0.25">
      <c r="H1411" s="59"/>
      <c r="I1411" s="59"/>
    </row>
    <row r="1412" spans="8:9" x14ac:dyDescent="0.25">
      <c r="H1412" s="59"/>
      <c r="I1412" s="59"/>
    </row>
    <row r="1413" spans="8:9" x14ac:dyDescent="0.25">
      <c r="H1413" s="59"/>
      <c r="I1413" s="59"/>
    </row>
    <row r="1414" spans="8:9" x14ac:dyDescent="0.25">
      <c r="H1414" s="59"/>
      <c r="I1414" s="59"/>
    </row>
    <row r="1415" spans="8:9" x14ac:dyDescent="0.25">
      <c r="H1415" s="59"/>
      <c r="I1415" s="59"/>
    </row>
    <row r="1416" spans="8:9" x14ac:dyDescent="0.25">
      <c r="H1416" s="59"/>
      <c r="I1416" s="59"/>
    </row>
    <row r="1417" spans="8:9" x14ac:dyDescent="0.25">
      <c r="H1417" s="59"/>
      <c r="I1417" s="59"/>
    </row>
    <row r="1418" spans="8:9" x14ac:dyDescent="0.25">
      <c r="H1418" s="59"/>
      <c r="I1418" s="59"/>
    </row>
    <row r="1419" spans="8:9" x14ac:dyDescent="0.25">
      <c r="H1419" s="59"/>
      <c r="I1419" s="59"/>
    </row>
    <row r="1420" spans="8:9" x14ac:dyDescent="0.25">
      <c r="H1420" s="59"/>
      <c r="I1420" s="59"/>
    </row>
    <row r="1421" spans="8:9" x14ac:dyDescent="0.25">
      <c r="H1421" s="59"/>
      <c r="I1421" s="59"/>
    </row>
    <row r="1422" spans="8:9" x14ac:dyDescent="0.25">
      <c r="H1422" s="59"/>
      <c r="I1422" s="59"/>
    </row>
    <row r="1423" spans="8:9" x14ac:dyDescent="0.25">
      <c r="H1423" s="59"/>
      <c r="I1423" s="59"/>
    </row>
    <row r="1424" spans="8:9" x14ac:dyDescent="0.25">
      <c r="H1424" s="59"/>
      <c r="I1424" s="59"/>
    </row>
    <row r="1425" spans="8:9" x14ac:dyDescent="0.25">
      <c r="H1425" s="59"/>
      <c r="I1425" s="59"/>
    </row>
    <row r="1426" spans="8:9" x14ac:dyDescent="0.25">
      <c r="H1426" s="59"/>
      <c r="I1426" s="59"/>
    </row>
    <row r="1427" spans="8:9" x14ac:dyDescent="0.25">
      <c r="H1427" s="59"/>
      <c r="I1427" s="59"/>
    </row>
    <row r="1428" spans="8:9" x14ac:dyDescent="0.25">
      <c r="H1428" s="59"/>
      <c r="I1428" s="59"/>
    </row>
    <row r="1429" spans="8:9" x14ac:dyDescent="0.25">
      <c r="H1429" s="59"/>
      <c r="I1429" s="59"/>
    </row>
    <row r="1430" spans="8:9" x14ac:dyDescent="0.25">
      <c r="H1430" s="59"/>
      <c r="I1430" s="59"/>
    </row>
    <row r="1431" spans="8:9" x14ac:dyDescent="0.25">
      <c r="H1431" s="59"/>
      <c r="I1431" s="59"/>
    </row>
    <row r="1432" spans="8:9" x14ac:dyDescent="0.25">
      <c r="H1432" s="59"/>
      <c r="I1432" s="59"/>
    </row>
    <row r="1433" spans="8:9" x14ac:dyDescent="0.25">
      <c r="H1433" s="59"/>
      <c r="I1433" s="59"/>
    </row>
    <row r="1434" spans="8:9" x14ac:dyDescent="0.25">
      <c r="H1434" s="59"/>
      <c r="I1434" s="59"/>
    </row>
    <row r="1435" spans="8:9" x14ac:dyDescent="0.25">
      <c r="H1435" s="59"/>
      <c r="I1435" s="59"/>
    </row>
    <row r="1436" spans="8:9" x14ac:dyDescent="0.25">
      <c r="H1436" s="59"/>
      <c r="I1436" s="59"/>
    </row>
    <row r="1437" spans="8:9" x14ac:dyDescent="0.25">
      <c r="H1437" s="59"/>
      <c r="I1437" s="59"/>
    </row>
    <row r="1438" spans="8:9" x14ac:dyDescent="0.25">
      <c r="H1438" s="59"/>
      <c r="I1438" s="59"/>
    </row>
    <row r="1439" spans="8:9" x14ac:dyDescent="0.25">
      <c r="H1439" s="59"/>
      <c r="I1439" s="59"/>
    </row>
    <row r="1440" spans="8:9" x14ac:dyDescent="0.25">
      <c r="H1440" s="59"/>
      <c r="I1440" s="59"/>
    </row>
    <row r="1441" spans="8:9" x14ac:dyDescent="0.25">
      <c r="H1441" s="59"/>
      <c r="I1441" s="59"/>
    </row>
    <row r="1442" spans="8:9" x14ac:dyDescent="0.25">
      <c r="H1442" s="59"/>
      <c r="I1442" s="59"/>
    </row>
    <row r="1443" spans="8:9" x14ac:dyDescent="0.25">
      <c r="H1443" s="59"/>
      <c r="I1443" s="59"/>
    </row>
    <row r="1444" spans="8:9" x14ac:dyDescent="0.25">
      <c r="H1444" s="59"/>
      <c r="I1444" s="59"/>
    </row>
    <row r="1445" spans="8:9" x14ac:dyDescent="0.25">
      <c r="H1445" s="59"/>
      <c r="I1445" s="59"/>
    </row>
    <row r="1446" spans="8:9" x14ac:dyDescent="0.25">
      <c r="H1446" s="59"/>
      <c r="I1446" s="59"/>
    </row>
    <row r="1447" spans="8:9" x14ac:dyDescent="0.25">
      <c r="H1447" s="59"/>
      <c r="I1447" s="59"/>
    </row>
    <row r="1448" spans="8:9" x14ac:dyDescent="0.25">
      <c r="H1448" s="59"/>
      <c r="I1448" s="59"/>
    </row>
    <row r="1449" spans="8:9" x14ac:dyDescent="0.25">
      <c r="H1449" s="59"/>
      <c r="I1449" s="59"/>
    </row>
    <row r="1450" spans="8:9" x14ac:dyDescent="0.25">
      <c r="H1450" s="59"/>
      <c r="I1450" s="59"/>
    </row>
    <row r="1451" spans="8:9" x14ac:dyDescent="0.25">
      <c r="H1451" s="59"/>
      <c r="I1451" s="59"/>
    </row>
    <row r="1452" spans="8:9" x14ac:dyDescent="0.25">
      <c r="H1452" s="59"/>
      <c r="I1452" s="59"/>
    </row>
    <row r="1453" spans="8:9" x14ac:dyDescent="0.25">
      <c r="H1453" s="59"/>
      <c r="I1453" s="59"/>
    </row>
    <row r="1454" spans="8:9" x14ac:dyDescent="0.25">
      <c r="H1454" s="59"/>
      <c r="I1454" s="59"/>
    </row>
    <row r="1455" spans="8:9" x14ac:dyDescent="0.25">
      <c r="H1455" s="59"/>
      <c r="I1455" s="59"/>
    </row>
    <row r="1456" spans="8:9" x14ac:dyDescent="0.25">
      <c r="H1456" s="59"/>
      <c r="I1456" s="59"/>
    </row>
    <row r="1457" spans="8:9" x14ac:dyDescent="0.25">
      <c r="H1457" s="59"/>
      <c r="I1457" s="59"/>
    </row>
    <row r="1458" spans="8:9" x14ac:dyDescent="0.25">
      <c r="H1458" s="59"/>
      <c r="I1458" s="59"/>
    </row>
    <row r="1459" spans="8:9" x14ac:dyDescent="0.25">
      <c r="H1459" s="59"/>
      <c r="I1459" s="59"/>
    </row>
    <row r="1460" spans="8:9" x14ac:dyDescent="0.25">
      <c r="H1460" s="59"/>
      <c r="I1460" s="59"/>
    </row>
    <row r="1461" spans="8:9" x14ac:dyDescent="0.25">
      <c r="H1461" s="59"/>
      <c r="I1461" s="59"/>
    </row>
    <row r="1462" spans="8:9" x14ac:dyDescent="0.25">
      <c r="H1462" s="59"/>
      <c r="I1462" s="59"/>
    </row>
    <row r="1463" spans="8:9" x14ac:dyDescent="0.25">
      <c r="H1463" s="59"/>
      <c r="I1463" s="59"/>
    </row>
    <row r="1464" spans="8:9" x14ac:dyDescent="0.25">
      <c r="H1464" s="59"/>
      <c r="I1464" s="59"/>
    </row>
    <row r="1465" spans="8:9" x14ac:dyDescent="0.25">
      <c r="H1465" s="59"/>
      <c r="I1465" s="59"/>
    </row>
    <row r="1466" spans="8:9" x14ac:dyDescent="0.25">
      <c r="H1466" s="59"/>
      <c r="I1466" s="59"/>
    </row>
    <row r="1467" spans="8:9" x14ac:dyDescent="0.25">
      <c r="H1467" s="59"/>
      <c r="I1467" s="59"/>
    </row>
    <row r="1468" spans="8:9" x14ac:dyDescent="0.25">
      <c r="H1468" s="59"/>
      <c r="I1468" s="59"/>
    </row>
    <row r="1469" spans="8:9" x14ac:dyDescent="0.25">
      <c r="H1469" s="59"/>
      <c r="I1469" s="59"/>
    </row>
    <row r="1470" spans="8:9" x14ac:dyDescent="0.25">
      <c r="H1470" s="59"/>
      <c r="I1470" s="59"/>
    </row>
    <row r="1471" spans="8:9" x14ac:dyDescent="0.25">
      <c r="H1471" s="59"/>
      <c r="I1471" s="59"/>
    </row>
    <row r="1472" spans="8:9" x14ac:dyDescent="0.25">
      <c r="H1472" s="59"/>
      <c r="I1472" s="59"/>
    </row>
    <row r="1473" spans="8:9" x14ac:dyDescent="0.25">
      <c r="H1473" s="59"/>
      <c r="I1473" s="59"/>
    </row>
    <row r="1474" spans="8:9" x14ac:dyDescent="0.25">
      <c r="H1474" s="59"/>
      <c r="I1474" s="59"/>
    </row>
    <row r="1475" spans="8:9" x14ac:dyDescent="0.25">
      <c r="H1475" s="59"/>
      <c r="I1475" s="59"/>
    </row>
    <row r="1476" spans="8:9" x14ac:dyDescent="0.25">
      <c r="H1476" s="59"/>
      <c r="I1476" s="59"/>
    </row>
    <row r="1477" spans="8:9" x14ac:dyDescent="0.25">
      <c r="H1477" s="59"/>
      <c r="I1477" s="59"/>
    </row>
    <row r="1478" spans="8:9" x14ac:dyDescent="0.25">
      <c r="H1478" s="59"/>
      <c r="I1478" s="59"/>
    </row>
    <row r="1479" spans="8:9" x14ac:dyDescent="0.25">
      <c r="H1479" s="59"/>
      <c r="I1479" s="59"/>
    </row>
    <row r="1480" spans="8:9" x14ac:dyDescent="0.25">
      <c r="H1480" s="59"/>
      <c r="I1480" s="59"/>
    </row>
    <row r="1481" spans="8:9" x14ac:dyDescent="0.25">
      <c r="H1481" s="59"/>
      <c r="I1481" s="59"/>
    </row>
    <row r="1482" spans="8:9" x14ac:dyDescent="0.25">
      <c r="H1482" s="59"/>
      <c r="I1482" s="59"/>
    </row>
    <row r="1483" spans="8:9" x14ac:dyDescent="0.25">
      <c r="H1483" s="59"/>
      <c r="I1483" s="59"/>
    </row>
    <row r="1484" spans="8:9" x14ac:dyDescent="0.25">
      <c r="H1484" s="59"/>
      <c r="I1484" s="59"/>
    </row>
    <row r="1485" spans="8:9" x14ac:dyDescent="0.25">
      <c r="H1485" s="59"/>
      <c r="I1485" s="59"/>
    </row>
    <row r="1486" spans="8:9" x14ac:dyDescent="0.25">
      <c r="H1486" s="59"/>
      <c r="I1486" s="59"/>
    </row>
    <row r="1487" spans="8:9" x14ac:dyDescent="0.25">
      <c r="H1487" s="59"/>
      <c r="I1487" s="59"/>
    </row>
    <row r="1488" spans="8:9" x14ac:dyDescent="0.25">
      <c r="H1488" s="59"/>
      <c r="I1488" s="59"/>
    </row>
    <row r="1489" spans="8:9" x14ac:dyDescent="0.25">
      <c r="H1489" s="59"/>
      <c r="I1489" s="59"/>
    </row>
    <row r="1490" spans="8:9" x14ac:dyDescent="0.25">
      <c r="H1490" s="59"/>
      <c r="I1490" s="59"/>
    </row>
    <row r="1491" spans="8:9" x14ac:dyDescent="0.25">
      <c r="H1491" s="59"/>
      <c r="I1491" s="59"/>
    </row>
    <row r="1492" spans="8:9" x14ac:dyDescent="0.25">
      <c r="H1492" s="59"/>
      <c r="I1492" s="59"/>
    </row>
    <row r="1493" spans="8:9" x14ac:dyDescent="0.25">
      <c r="H1493" s="59"/>
      <c r="I1493" s="59"/>
    </row>
    <row r="1494" spans="8:9" x14ac:dyDescent="0.25">
      <c r="H1494" s="59"/>
      <c r="I1494" s="59"/>
    </row>
    <row r="1495" spans="8:9" x14ac:dyDescent="0.25">
      <c r="H1495" s="59"/>
      <c r="I1495" s="59"/>
    </row>
    <row r="1496" spans="8:9" x14ac:dyDescent="0.25">
      <c r="H1496" s="59"/>
      <c r="I1496" s="59"/>
    </row>
    <row r="1497" spans="8:9" x14ac:dyDescent="0.25">
      <c r="H1497" s="59"/>
      <c r="I1497" s="59"/>
    </row>
    <row r="1498" spans="8:9" x14ac:dyDescent="0.25">
      <c r="H1498" s="59"/>
      <c r="I1498" s="59"/>
    </row>
    <row r="1499" spans="8:9" x14ac:dyDescent="0.25">
      <c r="H1499" s="59"/>
      <c r="I1499" s="59"/>
    </row>
    <row r="1500" spans="8:9" x14ac:dyDescent="0.25">
      <c r="H1500" s="59"/>
      <c r="I1500" s="59"/>
    </row>
    <row r="1501" spans="8:9" x14ac:dyDescent="0.25">
      <c r="H1501" s="59"/>
      <c r="I1501" s="59"/>
    </row>
    <row r="1502" spans="8:9" x14ac:dyDescent="0.25">
      <c r="H1502" s="59"/>
      <c r="I1502" s="59"/>
    </row>
    <row r="1503" spans="8:9" x14ac:dyDescent="0.25">
      <c r="H1503" s="59"/>
      <c r="I1503" s="59"/>
    </row>
    <row r="1504" spans="8:9" x14ac:dyDescent="0.25">
      <c r="H1504" s="59"/>
      <c r="I1504" s="59"/>
    </row>
    <row r="1505" spans="8:9" x14ac:dyDescent="0.25">
      <c r="H1505" s="59"/>
      <c r="I1505" s="59"/>
    </row>
    <row r="1506" spans="8:9" x14ac:dyDescent="0.25">
      <c r="H1506" s="59"/>
      <c r="I1506" s="59"/>
    </row>
    <row r="1507" spans="8:9" x14ac:dyDescent="0.25">
      <c r="H1507" s="59"/>
      <c r="I1507" s="59"/>
    </row>
    <row r="1508" spans="8:9" x14ac:dyDescent="0.25">
      <c r="H1508" s="59"/>
      <c r="I1508" s="59"/>
    </row>
    <row r="1509" spans="8:9" x14ac:dyDescent="0.25">
      <c r="H1509" s="59"/>
      <c r="I1509" s="59"/>
    </row>
    <row r="1510" spans="8:9" x14ac:dyDescent="0.25">
      <c r="H1510" s="59"/>
      <c r="I1510" s="59"/>
    </row>
    <row r="1511" spans="8:9" x14ac:dyDescent="0.25">
      <c r="H1511" s="59"/>
      <c r="I1511" s="59"/>
    </row>
    <row r="1512" spans="8:9" x14ac:dyDescent="0.25">
      <c r="H1512" s="59"/>
      <c r="I1512" s="59"/>
    </row>
    <row r="1513" spans="8:9" x14ac:dyDescent="0.25">
      <c r="H1513" s="59"/>
      <c r="I1513" s="59"/>
    </row>
    <row r="1514" spans="8:9" x14ac:dyDescent="0.25">
      <c r="H1514" s="59"/>
      <c r="I1514" s="59"/>
    </row>
    <row r="1515" spans="8:9" x14ac:dyDescent="0.25">
      <c r="H1515" s="59"/>
      <c r="I1515" s="59"/>
    </row>
    <row r="1516" spans="8:9" x14ac:dyDescent="0.25">
      <c r="H1516" s="59"/>
      <c r="I1516" s="59"/>
    </row>
    <row r="1517" spans="8:9" x14ac:dyDescent="0.25">
      <c r="H1517" s="59"/>
      <c r="I1517" s="59"/>
    </row>
    <row r="1518" spans="8:9" x14ac:dyDescent="0.25">
      <c r="H1518" s="59"/>
      <c r="I1518" s="59"/>
    </row>
    <row r="1519" spans="8:9" x14ac:dyDescent="0.25">
      <c r="H1519" s="59"/>
      <c r="I1519" s="59"/>
    </row>
    <row r="1520" spans="8:9" x14ac:dyDescent="0.25">
      <c r="H1520" s="59"/>
      <c r="I1520" s="59"/>
    </row>
    <row r="1521" spans="8:9" x14ac:dyDescent="0.25">
      <c r="H1521" s="59"/>
      <c r="I1521" s="59"/>
    </row>
    <row r="1522" spans="8:9" x14ac:dyDescent="0.25">
      <c r="H1522" s="59"/>
      <c r="I1522" s="59"/>
    </row>
    <row r="1523" spans="8:9" x14ac:dyDescent="0.25">
      <c r="H1523" s="59"/>
      <c r="I1523" s="59"/>
    </row>
    <row r="1524" spans="8:9" x14ac:dyDescent="0.25">
      <c r="H1524" s="59"/>
      <c r="I1524" s="59"/>
    </row>
    <row r="1525" spans="8:9" x14ac:dyDescent="0.25">
      <c r="H1525" s="59"/>
      <c r="I1525" s="59"/>
    </row>
    <row r="1526" spans="8:9" x14ac:dyDescent="0.25">
      <c r="H1526" s="59"/>
      <c r="I1526" s="59"/>
    </row>
    <row r="1527" spans="8:9" x14ac:dyDescent="0.25">
      <c r="H1527" s="59"/>
      <c r="I1527" s="59"/>
    </row>
    <row r="1528" spans="8:9" x14ac:dyDescent="0.25">
      <c r="H1528" s="59"/>
      <c r="I1528" s="59"/>
    </row>
    <row r="1529" spans="8:9" x14ac:dyDescent="0.25">
      <c r="H1529" s="59"/>
      <c r="I1529" s="59"/>
    </row>
    <row r="1530" spans="8:9" x14ac:dyDescent="0.25">
      <c r="H1530" s="59"/>
      <c r="I1530" s="59"/>
    </row>
    <row r="1531" spans="8:9" x14ac:dyDescent="0.25">
      <c r="H1531" s="59"/>
      <c r="I1531" s="59"/>
    </row>
    <row r="1532" spans="8:9" x14ac:dyDescent="0.25">
      <c r="H1532" s="59"/>
      <c r="I1532" s="59"/>
    </row>
    <row r="1533" spans="8:9" x14ac:dyDescent="0.25">
      <c r="H1533" s="59"/>
      <c r="I1533" s="59"/>
    </row>
    <row r="1534" spans="8:9" x14ac:dyDescent="0.25">
      <c r="H1534" s="59"/>
      <c r="I1534" s="59"/>
    </row>
    <row r="1535" spans="8:9" x14ac:dyDescent="0.25">
      <c r="H1535" s="59"/>
      <c r="I1535" s="59"/>
    </row>
    <row r="1536" spans="8:9" x14ac:dyDescent="0.25">
      <c r="H1536" s="59"/>
      <c r="I1536" s="59"/>
    </row>
    <row r="1537" spans="8:9" x14ac:dyDescent="0.25">
      <c r="H1537" s="59"/>
      <c r="I1537" s="59"/>
    </row>
    <row r="1538" spans="8:9" x14ac:dyDescent="0.25">
      <c r="H1538" s="59"/>
      <c r="I1538" s="59"/>
    </row>
    <row r="1539" spans="8:9" x14ac:dyDescent="0.25">
      <c r="H1539" s="59"/>
      <c r="I1539" s="59"/>
    </row>
    <row r="1540" spans="8:9" x14ac:dyDescent="0.25">
      <c r="H1540" s="59"/>
      <c r="I1540" s="59"/>
    </row>
    <row r="1541" spans="8:9" x14ac:dyDescent="0.25">
      <c r="H1541" s="59"/>
      <c r="I1541" s="59"/>
    </row>
    <row r="1542" spans="8:9" x14ac:dyDescent="0.25">
      <c r="H1542" s="59"/>
      <c r="I1542" s="59"/>
    </row>
    <row r="1543" spans="8:9" x14ac:dyDescent="0.25">
      <c r="H1543" s="59"/>
      <c r="I1543" s="59"/>
    </row>
    <row r="1544" spans="8:9" x14ac:dyDescent="0.25">
      <c r="H1544" s="59"/>
      <c r="I1544" s="59"/>
    </row>
    <row r="1545" spans="8:9" x14ac:dyDescent="0.25">
      <c r="H1545" s="59"/>
      <c r="I1545" s="59"/>
    </row>
    <row r="1546" spans="8:9" x14ac:dyDescent="0.25">
      <c r="H1546" s="59"/>
      <c r="I1546" s="59"/>
    </row>
    <row r="1547" spans="8:9" x14ac:dyDescent="0.25">
      <c r="H1547" s="59"/>
      <c r="I1547" s="59"/>
    </row>
    <row r="1548" spans="8:9" x14ac:dyDescent="0.25">
      <c r="H1548" s="59"/>
      <c r="I1548" s="59"/>
    </row>
    <row r="1549" spans="8:9" x14ac:dyDescent="0.25">
      <c r="H1549" s="59"/>
      <c r="I1549" s="59"/>
    </row>
    <row r="1550" spans="8:9" x14ac:dyDescent="0.25">
      <c r="H1550" s="59"/>
      <c r="I1550" s="59"/>
    </row>
    <row r="1551" spans="8:9" x14ac:dyDescent="0.25">
      <c r="H1551" s="59"/>
      <c r="I1551" s="59"/>
    </row>
    <row r="1552" spans="8:9" x14ac:dyDescent="0.25">
      <c r="H1552" s="59"/>
      <c r="I1552" s="59"/>
    </row>
    <row r="1553" spans="8:9" x14ac:dyDescent="0.25">
      <c r="H1553" s="59"/>
      <c r="I1553" s="59"/>
    </row>
    <row r="1554" spans="8:9" x14ac:dyDescent="0.25">
      <c r="H1554" s="59"/>
      <c r="I1554" s="59"/>
    </row>
    <row r="1555" spans="8:9" x14ac:dyDescent="0.25">
      <c r="H1555" s="59"/>
      <c r="I1555" s="59"/>
    </row>
    <row r="1556" spans="8:9" x14ac:dyDescent="0.25">
      <c r="H1556" s="59"/>
      <c r="I1556" s="59"/>
    </row>
    <row r="1557" spans="8:9" x14ac:dyDescent="0.25">
      <c r="H1557" s="59"/>
      <c r="I1557" s="59"/>
    </row>
    <row r="1558" spans="8:9" x14ac:dyDescent="0.25">
      <c r="H1558" s="59"/>
      <c r="I1558" s="59"/>
    </row>
    <row r="1559" spans="8:9" x14ac:dyDescent="0.25">
      <c r="H1559" s="59"/>
      <c r="I1559" s="59"/>
    </row>
    <row r="1560" spans="8:9" x14ac:dyDescent="0.25">
      <c r="H1560" s="59"/>
      <c r="I1560" s="59"/>
    </row>
  </sheetData>
  <autoFilter ref="A10:M480"/>
  <mergeCells count="1">
    <mergeCell ref="B9:G9"/>
  </mergeCells>
  <phoneticPr fontId="8" type="noConversion"/>
  <pageMargins left="0.31496062992125984" right="0.31496062992125984" top="0" bottom="0" header="0.31496062992125984" footer="0.31496062992125984"/>
  <pageSetup paperSize="9" scale="93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2022-01-26T03:36:08Z</cp:lastPrinted>
  <dcterms:created xsi:type="dcterms:W3CDTF">2016-11-10T08:49:49Z</dcterms:created>
  <dcterms:modified xsi:type="dcterms:W3CDTF">2022-01-26T03:37:48Z</dcterms:modified>
</cp:coreProperties>
</file>