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20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50" i="1"/>
  <c r="T212"/>
  <c r="T190"/>
  <c r="T174"/>
  <c r="T160"/>
  <c r="T154"/>
  <c r="T144"/>
  <c r="T139"/>
  <c r="T125"/>
  <c r="T119"/>
  <c r="T115"/>
  <c r="T110"/>
  <c r="T102"/>
  <c r="T96"/>
  <c r="T86"/>
  <c r="T79"/>
  <c r="T74"/>
  <c r="T58"/>
  <c r="T44"/>
  <c r="T31"/>
  <c r="T228"/>
  <c r="T233"/>
  <c r="U236"/>
  <c r="W236"/>
  <c r="Y236"/>
  <c r="W129"/>
  <c r="Y129"/>
  <c r="W130"/>
  <c r="Y130"/>
  <c r="W131"/>
  <c r="Y131"/>
  <c r="W132"/>
  <c r="Y132"/>
  <c r="W133"/>
  <c r="Y133"/>
  <c r="W134"/>
  <c r="Y134"/>
  <c r="W135"/>
  <c r="Y135"/>
  <c r="W136"/>
  <c r="Y136"/>
  <c r="W137"/>
  <c r="Y137"/>
  <c r="W138"/>
  <c r="Y138"/>
  <c r="X67"/>
  <c r="E196"/>
  <c r="E212"/>
  <c r="E216"/>
  <c r="E223"/>
  <c r="E228"/>
  <c r="W228" s="1"/>
  <c r="E233"/>
  <c r="X153"/>
  <c r="W235"/>
  <c r="R235"/>
  <c r="R231"/>
  <c r="Y231"/>
  <c r="R232"/>
  <c r="W232"/>
  <c r="R233"/>
  <c r="U230"/>
  <c r="R230"/>
  <c r="R226"/>
  <c r="W226"/>
  <c r="R227"/>
  <c r="Y227"/>
  <c r="R228"/>
  <c r="U225"/>
  <c r="R225"/>
  <c r="R219"/>
  <c r="W219"/>
  <c r="R220"/>
  <c r="W220"/>
  <c r="R221"/>
  <c r="T221"/>
  <c r="W221" s="1"/>
  <c r="R222"/>
  <c r="Y222"/>
  <c r="Y218"/>
  <c r="R218"/>
  <c r="R215"/>
  <c r="W215"/>
  <c r="T214"/>
  <c r="U214" s="1"/>
  <c r="R214"/>
  <c r="R199"/>
  <c r="R200"/>
  <c r="U200"/>
  <c r="R201"/>
  <c r="Y201"/>
  <c r="R202"/>
  <c r="U202"/>
  <c r="R203"/>
  <c r="R204"/>
  <c r="R205"/>
  <c r="Y205"/>
  <c r="R206"/>
  <c r="U206"/>
  <c r="R207"/>
  <c r="Y207"/>
  <c r="R208"/>
  <c r="U208"/>
  <c r="R209"/>
  <c r="Y209"/>
  <c r="R210"/>
  <c r="Y210"/>
  <c r="R211"/>
  <c r="W211"/>
  <c r="W198"/>
  <c r="R198"/>
  <c r="R193"/>
  <c r="W193"/>
  <c r="R194"/>
  <c r="W194"/>
  <c r="R195"/>
  <c r="W195"/>
  <c r="U192"/>
  <c r="R192"/>
  <c r="R177"/>
  <c r="Y177"/>
  <c r="R178"/>
  <c r="W178"/>
  <c r="R180"/>
  <c r="Y180"/>
  <c r="R181"/>
  <c r="W181"/>
  <c r="R182"/>
  <c r="Y182"/>
  <c r="R183"/>
  <c r="W183"/>
  <c r="R184"/>
  <c r="R185"/>
  <c r="W185"/>
  <c r="R186"/>
  <c r="W186"/>
  <c r="R187"/>
  <c r="W187"/>
  <c r="R188"/>
  <c r="R189"/>
  <c r="W189"/>
  <c r="Y176"/>
  <c r="R176"/>
  <c r="R167"/>
  <c r="Y167"/>
  <c r="R168"/>
  <c r="W168"/>
  <c r="R169"/>
  <c r="U169"/>
  <c r="R170"/>
  <c r="R171"/>
  <c r="Y171"/>
  <c r="R172"/>
  <c r="W172"/>
  <c r="R173"/>
  <c r="W173"/>
  <c r="Y165"/>
  <c r="R165"/>
  <c r="T162"/>
  <c r="Y162" s="1"/>
  <c r="R162"/>
  <c r="R158"/>
  <c r="W158"/>
  <c r="R159"/>
  <c r="U159"/>
  <c r="Y156"/>
  <c r="R156"/>
  <c r="R147"/>
  <c r="Y147"/>
  <c r="R148"/>
  <c r="W148"/>
  <c r="R149"/>
  <c r="Y149"/>
  <c r="R150"/>
  <c r="W150"/>
  <c r="R151"/>
  <c r="Y151"/>
  <c r="R152"/>
  <c r="W152"/>
  <c r="R153"/>
  <c r="W146"/>
  <c r="R146"/>
  <c r="R143"/>
  <c r="Y143"/>
  <c r="U141"/>
  <c r="R141"/>
  <c r="R129"/>
  <c r="R130"/>
  <c r="U130"/>
  <c r="R131"/>
  <c r="R132"/>
  <c r="U132"/>
  <c r="R133"/>
  <c r="R134"/>
  <c r="U134"/>
  <c r="R135"/>
  <c r="R136"/>
  <c r="U136"/>
  <c r="R138"/>
  <c r="U138"/>
  <c r="U127"/>
  <c r="R127"/>
  <c r="R122"/>
  <c r="W122"/>
  <c r="R123"/>
  <c r="Y123"/>
  <c r="R124"/>
  <c r="W124"/>
  <c r="R121"/>
  <c r="R118"/>
  <c r="W118"/>
  <c r="R119"/>
  <c r="R117"/>
  <c r="R114"/>
  <c r="W114"/>
  <c r="Y112"/>
  <c r="R112"/>
  <c r="R105"/>
  <c r="R106"/>
  <c r="W106"/>
  <c r="R107"/>
  <c r="W107"/>
  <c r="R108"/>
  <c r="W108"/>
  <c r="R109"/>
  <c r="U109"/>
  <c r="U104"/>
  <c r="R104"/>
  <c r="R99"/>
  <c r="Y99"/>
  <c r="R100"/>
  <c r="W100"/>
  <c r="R101"/>
  <c r="W101"/>
  <c r="Y98"/>
  <c r="R98"/>
  <c r="R90"/>
  <c r="Y90"/>
  <c r="R91"/>
  <c r="U91"/>
  <c r="R92"/>
  <c r="R93"/>
  <c r="U93"/>
  <c r="R94"/>
  <c r="R95"/>
  <c r="U95"/>
  <c r="U88"/>
  <c r="R88"/>
  <c r="R82"/>
  <c r="Y82"/>
  <c r="R83"/>
  <c r="U83"/>
  <c r="R84"/>
  <c r="U84"/>
  <c r="R85"/>
  <c r="Y85"/>
  <c r="U81"/>
  <c r="R81"/>
  <c r="R77"/>
  <c r="W77"/>
  <c r="R78"/>
  <c r="U78"/>
  <c r="Y76"/>
  <c r="R76"/>
  <c r="R65"/>
  <c r="U65"/>
  <c r="R66"/>
  <c r="Y66"/>
  <c r="R67"/>
  <c r="U67"/>
  <c r="R68"/>
  <c r="R69"/>
  <c r="U69"/>
  <c r="R70"/>
  <c r="R71"/>
  <c r="U71"/>
  <c r="R72"/>
  <c r="R73"/>
  <c r="U73"/>
  <c r="Y64"/>
  <c r="R64"/>
  <c r="R61"/>
  <c r="T61"/>
  <c r="Y61" s="1"/>
  <c r="T60"/>
  <c r="U60" s="1"/>
  <c r="R60"/>
  <c r="R57"/>
  <c r="U57"/>
  <c r="Y56"/>
  <c r="R56"/>
  <c r="R53"/>
  <c r="U52"/>
  <c r="R52"/>
  <c r="R47"/>
  <c r="W47"/>
  <c r="R48"/>
  <c r="U48"/>
  <c r="R49"/>
  <c r="W49"/>
  <c r="U46"/>
  <c r="R46"/>
  <c r="R40"/>
  <c r="Y40"/>
  <c r="R41"/>
  <c r="U41"/>
  <c r="R42"/>
  <c r="Y42"/>
  <c r="R43"/>
  <c r="U43"/>
  <c r="U39"/>
  <c r="R39"/>
  <c r="R34"/>
  <c r="U34"/>
  <c r="R35"/>
  <c r="Y35"/>
  <c r="R36"/>
  <c r="U36"/>
  <c r="U33"/>
  <c r="R33"/>
  <c r="R29"/>
  <c r="W29"/>
  <c r="R30"/>
  <c r="Y30"/>
  <c r="U28"/>
  <c r="R28"/>
  <c r="R18"/>
  <c r="Y18"/>
  <c r="R19"/>
  <c r="U19"/>
  <c r="R20"/>
  <c r="R21"/>
  <c r="U21"/>
  <c r="R22"/>
  <c r="R23"/>
  <c r="U23"/>
  <c r="R24"/>
  <c r="Y24"/>
  <c r="R25"/>
  <c r="U25"/>
  <c r="R17"/>
  <c r="F219"/>
  <c r="F220"/>
  <c r="F221"/>
  <c r="F222"/>
  <c r="F218"/>
  <c r="F215"/>
  <c r="F208"/>
  <c r="F209"/>
  <c r="F210"/>
  <c r="F211"/>
  <c r="F200"/>
  <c r="F201"/>
  <c r="F202"/>
  <c r="F203"/>
  <c r="F204"/>
  <c r="F205"/>
  <c r="F206"/>
  <c r="F207"/>
  <c r="F198"/>
  <c r="F193"/>
  <c r="F194"/>
  <c r="F195"/>
  <c r="F192"/>
  <c r="F180"/>
  <c r="F181"/>
  <c r="F182"/>
  <c r="F183"/>
  <c r="F184"/>
  <c r="F185"/>
  <c r="F186"/>
  <c r="F187"/>
  <c r="F188"/>
  <c r="F189"/>
  <c r="F178"/>
  <c r="F176"/>
  <c r="F167"/>
  <c r="F168"/>
  <c r="F169"/>
  <c r="F170"/>
  <c r="F171"/>
  <c r="F172"/>
  <c r="F173"/>
  <c r="F165"/>
  <c r="F162"/>
  <c r="F158"/>
  <c r="F159"/>
  <c r="F156"/>
  <c r="F147"/>
  <c r="F148"/>
  <c r="F149"/>
  <c r="F150"/>
  <c r="F151"/>
  <c r="F152"/>
  <c r="F153"/>
  <c r="F146"/>
  <c r="F143"/>
  <c r="F141"/>
  <c r="F129"/>
  <c r="F130"/>
  <c r="F131"/>
  <c r="F132"/>
  <c r="F133"/>
  <c r="F134"/>
  <c r="F135"/>
  <c r="F136"/>
  <c r="F137"/>
  <c r="F138"/>
  <c r="F127"/>
  <c r="F124"/>
  <c r="F123"/>
  <c r="F121"/>
  <c r="F118"/>
  <c r="F117"/>
  <c r="F112"/>
  <c r="F114"/>
  <c r="F107"/>
  <c r="F108"/>
  <c r="F109"/>
  <c r="F106"/>
  <c r="F104"/>
  <c r="F99"/>
  <c r="F100"/>
  <c r="F101"/>
  <c r="F98"/>
  <c r="F235"/>
  <c r="F90"/>
  <c r="F91"/>
  <c r="F92"/>
  <c r="F93"/>
  <c r="F94"/>
  <c r="F95"/>
  <c r="F88"/>
  <c r="F82"/>
  <c r="F83"/>
  <c r="F84"/>
  <c r="F85"/>
  <c r="F81"/>
  <c r="F77"/>
  <c r="F78"/>
  <c r="F76"/>
  <c r="F231"/>
  <c r="F232"/>
  <c r="F230"/>
  <c r="F47"/>
  <c r="F48"/>
  <c r="F49"/>
  <c r="F40"/>
  <c r="F41"/>
  <c r="F42"/>
  <c r="F43"/>
  <c r="F34"/>
  <c r="F35"/>
  <c r="F36"/>
  <c r="F29"/>
  <c r="F30"/>
  <c r="F25"/>
  <c r="F23"/>
  <c r="F21"/>
  <c r="F20"/>
  <c r="F53"/>
  <c r="F57"/>
  <c r="F67"/>
  <c r="F68"/>
  <c r="F69"/>
  <c r="F70"/>
  <c r="F71"/>
  <c r="F72"/>
  <c r="F73"/>
  <c r="F66"/>
  <c r="F64"/>
  <c r="F60"/>
  <c r="F56"/>
  <c r="F52"/>
  <c r="F46"/>
  <c r="F39"/>
  <c r="F33"/>
  <c r="F28"/>
  <c r="F19"/>
  <c r="F17"/>
  <c r="G233"/>
  <c r="J233"/>
  <c r="K233"/>
  <c r="L233"/>
  <c r="G228"/>
  <c r="J228"/>
  <c r="K228"/>
  <c r="L228"/>
  <c r="G223"/>
  <c r="J223"/>
  <c r="K223"/>
  <c r="L223"/>
  <c r="G212"/>
  <c r="J212"/>
  <c r="K212"/>
  <c r="L212"/>
  <c r="G196"/>
  <c r="J196"/>
  <c r="K196"/>
  <c r="L196"/>
  <c r="G190"/>
  <c r="J190"/>
  <c r="K190"/>
  <c r="L190"/>
  <c r="G174"/>
  <c r="J174"/>
  <c r="K174"/>
  <c r="L174"/>
  <c r="G160"/>
  <c r="J160"/>
  <c r="K160"/>
  <c r="L160"/>
  <c r="G154"/>
  <c r="J154"/>
  <c r="K154"/>
  <c r="L154"/>
  <c r="G144"/>
  <c r="J144"/>
  <c r="K144"/>
  <c r="L144"/>
  <c r="G139"/>
  <c r="J139"/>
  <c r="K139"/>
  <c r="L139"/>
  <c r="K125"/>
  <c r="L125"/>
  <c r="J125"/>
  <c r="J119"/>
  <c r="G119"/>
  <c r="G125"/>
  <c r="K119"/>
  <c r="L119"/>
  <c r="G115"/>
  <c r="J115"/>
  <c r="K115"/>
  <c r="L115"/>
  <c r="G110"/>
  <c r="J110"/>
  <c r="K110"/>
  <c r="L110"/>
  <c r="K102"/>
  <c r="L102"/>
  <c r="J102"/>
  <c r="G102"/>
  <c r="G96"/>
  <c r="J96"/>
  <c r="K96"/>
  <c r="L96"/>
  <c r="G86"/>
  <c r="J86"/>
  <c r="K86"/>
  <c r="L86"/>
  <c r="G79"/>
  <c r="J79"/>
  <c r="K79"/>
  <c r="L79"/>
  <c r="J74"/>
  <c r="K74"/>
  <c r="L74"/>
  <c r="G74"/>
  <c r="G58"/>
  <c r="J58"/>
  <c r="K58"/>
  <c r="L58"/>
  <c r="K54"/>
  <c r="L54"/>
  <c r="J54"/>
  <c r="G54"/>
  <c r="L50"/>
  <c r="K50"/>
  <c r="J50"/>
  <c r="G50"/>
  <c r="J44"/>
  <c r="K44"/>
  <c r="L44"/>
  <c r="G44"/>
  <c r="J37"/>
  <c r="K37"/>
  <c r="L37"/>
  <c r="G37"/>
  <c r="K31"/>
  <c r="L31"/>
  <c r="J31"/>
  <c r="G31"/>
  <c r="M163"/>
  <c r="L163"/>
  <c r="K163"/>
  <c r="M62"/>
  <c r="L62"/>
  <c r="K62"/>
  <c r="T216" l="1"/>
  <c r="W162"/>
  <c r="X137"/>
  <c r="X135"/>
  <c r="X133"/>
  <c r="X129"/>
  <c r="T37"/>
  <c r="W37" s="1"/>
  <c r="T62"/>
  <c r="X138"/>
  <c r="X132"/>
  <c r="X130"/>
  <c r="X236"/>
  <c r="T223"/>
  <c r="T54"/>
  <c r="X131"/>
  <c r="W30"/>
  <c r="X30" s="1"/>
  <c r="X136"/>
  <c r="X134"/>
  <c r="W182"/>
  <c r="X182" s="1"/>
  <c r="Y29"/>
  <c r="X29" s="1"/>
  <c r="Y107"/>
  <c r="X107" s="1"/>
  <c r="U167"/>
  <c r="W167"/>
  <c r="X167" s="1"/>
  <c r="Y206"/>
  <c r="Y202"/>
  <c r="W206"/>
  <c r="U156"/>
  <c r="W227"/>
  <c r="X227" s="1"/>
  <c r="Y101"/>
  <c r="W98"/>
  <c r="X98" s="1"/>
  <c r="U227"/>
  <c r="Y84"/>
  <c r="W41"/>
  <c r="U99"/>
  <c r="Y211"/>
  <c r="X211" s="1"/>
  <c r="Y228"/>
  <c r="X228" s="1"/>
  <c r="Y226"/>
  <c r="X226" s="1"/>
  <c r="Y41"/>
  <c r="W78"/>
  <c r="U77"/>
  <c r="W99"/>
  <c r="X99" s="1"/>
  <c r="Y150"/>
  <c r="X150" s="1"/>
  <c r="W149"/>
  <c r="X149" s="1"/>
  <c r="U162"/>
  <c r="U180"/>
  <c r="W210"/>
  <c r="X210" s="1"/>
  <c r="Y77"/>
  <c r="X77" s="1"/>
  <c r="U112"/>
  <c r="W180"/>
  <c r="X180" s="1"/>
  <c r="W76"/>
  <c r="X76" s="1"/>
  <c r="U76"/>
  <c r="W64"/>
  <c r="X64" s="1"/>
  <c r="U64"/>
  <c r="Y69"/>
  <c r="W109"/>
  <c r="U147"/>
  <c r="Y173"/>
  <c r="X173" s="1"/>
  <c r="U222"/>
  <c r="U221"/>
  <c r="U233"/>
  <c r="Y43"/>
  <c r="Y57"/>
  <c r="W71"/>
  <c r="W65"/>
  <c r="W81"/>
  <c r="U98"/>
  <c r="U101"/>
  <c r="Y109"/>
  <c r="U107"/>
  <c r="W147"/>
  <c r="X147" s="1"/>
  <c r="Y159"/>
  <c r="U158"/>
  <c r="X162"/>
  <c r="Y172"/>
  <c r="X172" s="1"/>
  <c r="W169"/>
  <c r="W208"/>
  <c r="W222"/>
  <c r="X222" s="1"/>
  <c r="Y221"/>
  <c r="X221" s="1"/>
  <c r="W233"/>
  <c r="W33"/>
  <c r="W46"/>
  <c r="Y71"/>
  <c r="Y65"/>
  <c r="U117"/>
  <c r="W127"/>
  <c r="W156"/>
  <c r="X156" s="1"/>
  <c r="Y158"/>
  <c r="X158" s="1"/>
  <c r="Y169"/>
  <c r="Y208"/>
  <c r="Y233"/>
  <c r="U235"/>
  <c r="Y235"/>
  <c r="X235" s="1"/>
  <c r="Y232"/>
  <c r="X232" s="1"/>
  <c r="U231"/>
  <c r="W231"/>
  <c r="X231" s="1"/>
  <c r="W230"/>
  <c r="U232"/>
  <c r="Y230"/>
  <c r="W225"/>
  <c r="U228"/>
  <c r="U226"/>
  <c r="Y225"/>
  <c r="U220"/>
  <c r="Y220"/>
  <c r="X220" s="1"/>
  <c r="U219"/>
  <c r="Y219"/>
  <c r="X219" s="1"/>
  <c r="W218"/>
  <c r="X218" s="1"/>
  <c r="U218"/>
  <c r="U215"/>
  <c r="Y215"/>
  <c r="X215" s="1"/>
  <c r="Y214"/>
  <c r="W214"/>
  <c r="W204"/>
  <c r="Y204"/>
  <c r="W202"/>
  <c r="W200"/>
  <c r="Y200"/>
  <c r="U198"/>
  <c r="Y203"/>
  <c r="Y199"/>
  <c r="U209"/>
  <c r="U205"/>
  <c r="U203"/>
  <c r="U201"/>
  <c r="U199"/>
  <c r="W209"/>
  <c r="X209" s="1"/>
  <c r="W207"/>
  <c r="X207" s="1"/>
  <c r="W205"/>
  <c r="X205" s="1"/>
  <c r="W203"/>
  <c r="W201"/>
  <c r="X201" s="1"/>
  <c r="W199"/>
  <c r="U210"/>
  <c r="U211"/>
  <c r="U207"/>
  <c r="Y198"/>
  <c r="X198" s="1"/>
  <c r="U195"/>
  <c r="Y195"/>
  <c r="X195" s="1"/>
  <c r="U194"/>
  <c r="Y194"/>
  <c r="X194" s="1"/>
  <c r="U193"/>
  <c r="Y193"/>
  <c r="X193" s="1"/>
  <c r="Y192"/>
  <c r="W192"/>
  <c r="W188"/>
  <c r="Y188"/>
  <c r="U188"/>
  <c r="Y187"/>
  <c r="X187" s="1"/>
  <c r="U186"/>
  <c r="Y186"/>
  <c r="X186" s="1"/>
  <c r="Y185"/>
  <c r="X185" s="1"/>
  <c r="U184"/>
  <c r="W184"/>
  <c r="Y184"/>
  <c r="Y183"/>
  <c r="X183" s="1"/>
  <c r="U182"/>
  <c r="Y181"/>
  <c r="X181" s="1"/>
  <c r="Y178"/>
  <c r="X178" s="1"/>
  <c r="U177"/>
  <c r="W177"/>
  <c r="X177" s="1"/>
  <c r="W176"/>
  <c r="X176" s="1"/>
  <c r="U176"/>
  <c r="U189"/>
  <c r="U187"/>
  <c r="U185"/>
  <c r="U183"/>
  <c r="U181"/>
  <c r="U178"/>
  <c r="Y189"/>
  <c r="X189" s="1"/>
  <c r="U173"/>
  <c r="U171"/>
  <c r="W171"/>
  <c r="X171" s="1"/>
  <c r="Y168"/>
  <c r="X168" s="1"/>
  <c r="U172"/>
  <c r="U170"/>
  <c r="U168"/>
  <c r="W165"/>
  <c r="X165" s="1"/>
  <c r="U165"/>
  <c r="W159"/>
  <c r="U153"/>
  <c r="Y152"/>
  <c r="X152" s="1"/>
  <c r="U151"/>
  <c r="W151"/>
  <c r="X151" s="1"/>
  <c r="U149"/>
  <c r="Y148"/>
  <c r="X148" s="1"/>
  <c r="U146"/>
  <c r="U152"/>
  <c r="U150"/>
  <c r="U148"/>
  <c r="Y146"/>
  <c r="X146" s="1"/>
  <c r="U143"/>
  <c r="W143"/>
  <c r="X143" s="1"/>
  <c r="Y141"/>
  <c r="W141"/>
  <c r="U137"/>
  <c r="U135"/>
  <c r="U133"/>
  <c r="U131"/>
  <c r="U129"/>
  <c r="W123"/>
  <c r="X123" s="1"/>
  <c r="U121"/>
  <c r="Y122"/>
  <c r="X122" s="1"/>
  <c r="U123"/>
  <c r="U124"/>
  <c r="U122"/>
  <c r="Y124"/>
  <c r="X124" s="1"/>
  <c r="X121"/>
  <c r="W119"/>
  <c r="Y119"/>
  <c r="Y118"/>
  <c r="X118" s="1"/>
  <c r="U119"/>
  <c r="U118"/>
  <c r="Y114"/>
  <c r="X114" s="1"/>
  <c r="W112"/>
  <c r="X112" s="1"/>
  <c r="U114"/>
  <c r="Y108"/>
  <c r="X108" s="1"/>
  <c r="U105"/>
  <c r="W105"/>
  <c r="Y105"/>
  <c r="Y106"/>
  <c r="X106" s="1"/>
  <c r="U108"/>
  <c r="U106"/>
  <c r="Y104"/>
  <c r="W104"/>
  <c r="X101"/>
  <c r="Y100"/>
  <c r="X100" s="1"/>
  <c r="U100"/>
  <c r="U94"/>
  <c r="U92"/>
  <c r="U90"/>
  <c r="X94"/>
  <c r="W90"/>
  <c r="X90" s="1"/>
  <c r="Y88"/>
  <c r="W88"/>
  <c r="W84"/>
  <c r="W83"/>
  <c r="Y83"/>
  <c r="U85"/>
  <c r="U82"/>
  <c r="W85"/>
  <c r="X85" s="1"/>
  <c r="W82"/>
  <c r="X82" s="1"/>
  <c r="Y81"/>
  <c r="Y78"/>
  <c r="W73"/>
  <c r="Y73"/>
  <c r="W69"/>
  <c r="Y72"/>
  <c r="Y70"/>
  <c r="U72"/>
  <c r="U66"/>
  <c r="W72"/>
  <c r="X72" s="1"/>
  <c r="W70"/>
  <c r="X70" s="1"/>
  <c r="W68"/>
  <c r="W66"/>
  <c r="X66" s="1"/>
  <c r="Y68"/>
  <c r="U70"/>
  <c r="U68"/>
  <c r="U61"/>
  <c r="W61"/>
  <c r="X61" s="1"/>
  <c r="W60"/>
  <c r="W56"/>
  <c r="X56" s="1"/>
  <c r="U56"/>
  <c r="Y60"/>
  <c r="W57"/>
  <c r="U53"/>
  <c r="Y52"/>
  <c r="W52"/>
  <c r="Y49"/>
  <c r="X49" s="1"/>
  <c r="Y47"/>
  <c r="X47" s="1"/>
  <c r="U49"/>
  <c r="U47"/>
  <c r="Y46"/>
  <c r="W43"/>
  <c r="U42"/>
  <c r="U40"/>
  <c r="W42"/>
  <c r="X42" s="1"/>
  <c r="W40"/>
  <c r="X40" s="1"/>
  <c r="Y39"/>
  <c r="W39"/>
  <c r="W36"/>
  <c r="Y36"/>
  <c r="W34"/>
  <c r="Y34"/>
  <c r="U35"/>
  <c r="W35"/>
  <c r="X35" s="1"/>
  <c r="Y33"/>
  <c r="U29"/>
  <c r="U30"/>
  <c r="W23"/>
  <c r="Y23"/>
  <c r="T26"/>
  <c r="U24"/>
  <c r="U22"/>
  <c r="U20"/>
  <c r="U18"/>
  <c r="W24"/>
  <c r="X24" s="1"/>
  <c r="W18"/>
  <c r="X18" s="1"/>
  <c r="X17"/>
  <c r="U17"/>
  <c r="Y37" l="1"/>
  <c r="X37" s="1"/>
  <c r="U37"/>
  <c r="T237"/>
  <c r="X84"/>
  <c r="X230"/>
  <c r="X206"/>
  <c r="X202"/>
  <c r="X127"/>
  <c r="X81"/>
  <c r="X83"/>
  <c r="X233"/>
  <c r="X225"/>
  <c r="X23"/>
  <c r="X36"/>
  <c r="X43"/>
  <c r="X159"/>
  <c r="X199"/>
  <c r="X41"/>
  <c r="X57"/>
  <c r="X78"/>
  <c r="X104"/>
  <c r="X141"/>
  <c r="X46"/>
  <c r="X28"/>
  <c r="X95"/>
  <c r="X169"/>
  <c r="X71"/>
  <c r="X60"/>
  <c r="X69"/>
  <c r="X91"/>
  <c r="X33"/>
  <c r="X105"/>
  <c r="X119"/>
  <c r="X184"/>
  <c r="X188"/>
  <c r="X192"/>
  <c r="X208"/>
  <c r="X65"/>
  <c r="X109"/>
  <c r="X214"/>
  <c r="X204"/>
  <c r="X203"/>
  <c r="X200"/>
  <c r="X93"/>
  <c r="X88"/>
  <c r="X73"/>
  <c r="X68"/>
  <c r="X52"/>
  <c r="X39"/>
  <c r="X34"/>
  <c r="X25"/>
</calcChain>
</file>

<file path=xl/sharedStrings.xml><?xml version="1.0" encoding="utf-8"?>
<sst xmlns="http://schemas.openxmlformats.org/spreadsheetml/2006/main" count="422" uniqueCount="336">
  <si>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</si>
  <si>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</si>
  <si>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</si>
  <si>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</si>
  <si>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</si>
  <si>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</si>
  <si>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</si>
  <si>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</si>
  <si>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</si>
  <si>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 том числе</t>
  </si>
  <si>
    <t>Взрослые животные (старше 1 года)</t>
  </si>
  <si>
    <t>Всего</t>
  </si>
  <si>
    <t>в % от численности</t>
  </si>
  <si>
    <t>Без разделения по половому признаку</t>
  </si>
  <si>
    <t>до 1 года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</si>
  <si>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</si>
  <si>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</si>
  <si>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</si>
  <si>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</si>
  <si>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числе:</t>
  </si>
  <si>
    <t>взрослые животные (старше 1 года)</t>
  </si>
  <si>
    <t>в том числе для КМНС, особей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</si>
  <si>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</si>
  <si>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</si>
  <si>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1.1</t>
  </si>
  <si>
    <t xml:space="preserve"> ООУ</t>
  </si>
  <si>
    <t>1.1.1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</si>
  <si>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</si>
  <si>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</si>
  <si>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</si>
  <si>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</si>
  <si>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</si>
  <si>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</si>
  <si>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</si>
  <si>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</si>
  <si>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</si>
  <si>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</si>
  <si>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1.6.1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</si>
  <si>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</si>
  <si>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</si>
  <si>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</si>
  <si>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</si>
  <si>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</si>
  <si>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</si>
  <si>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</si>
  <si>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</si>
  <si>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</si>
  <si>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</si>
  <si>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</si>
  <si>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</si>
  <si>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</si>
  <si>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</si>
  <si>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</si>
  <si>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</si>
  <si>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</si>
  <si>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</si>
  <si>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</si>
  <si>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</si>
  <si>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</si>
  <si>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</si>
  <si>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</si>
  <si>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</si>
  <si>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</si>
  <si>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</si>
  <si>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</si>
  <si>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</si>
  <si>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</si>
  <si>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</si>
  <si>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</si>
  <si>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</si>
  <si>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</si>
  <si>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</si>
  <si>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</si>
  <si>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</si>
  <si>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</si>
  <si>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</si>
  <si>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</si>
  <si>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</si>
  <si>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</si>
  <si>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</si>
  <si>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</si>
  <si>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</si>
  <si>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</si>
  <si>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</si>
  <si>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9.1.1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</si>
  <si>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</si>
  <si>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</si>
  <si>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</si>
  <si>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</si>
  <si>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</si>
  <si>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</si>
  <si>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</si>
  <si>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</si>
  <si>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</si>
  <si>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</si>
  <si>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</si>
  <si>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</si>
  <si>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</si>
  <si>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</si>
  <si>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</si>
  <si>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</si>
  <si>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</si>
  <si>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</si>
  <si>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</si>
  <si>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</si>
  <si>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</si>
  <si>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</si>
  <si>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</si>
  <si>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</si>
  <si>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</si>
  <si>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</si>
  <si>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</si>
  <si>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</si>
  <si>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</si>
  <si>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ИП Агафонов Г.М.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</si>
  <si>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</si>
  <si>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</si>
  <si>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</si>
  <si>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</si>
  <si>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</si>
  <si>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</si>
  <si>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</si>
  <si>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</si>
  <si>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</si>
  <si>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</si>
  <si>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</si>
  <si>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</si>
  <si>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</si>
  <si>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</si>
  <si>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</si>
  <si>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</si>
  <si>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</si>
  <si>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</si>
  <si>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</si>
  <si>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</si>
  <si>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</si>
  <si>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</si>
  <si>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</si>
  <si>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</si>
  <si>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</si>
  <si>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</si>
  <si>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</si>
  <si>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</si>
  <si>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</si>
  <si>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</si>
  <si>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</si>
  <si>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</si>
  <si>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</si>
  <si>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</si>
  <si>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</si>
  <si>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</si>
  <si>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</si>
  <si>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</si>
  <si>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</si>
  <si>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</si>
  <si>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</si>
  <si>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</si>
  <si>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</si>
  <si>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</si>
  <si>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ИП Черепицина Е.Ю. (участок 1)</t>
  </si>
  <si>
    <t>ИП Черепицина Е.Ю. (участок 2)</t>
  </si>
  <si>
    <t>17.1.1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</si>
  <si>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</si>
  <si>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</si>
  <si>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</si>
  <si>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</si>
  <si>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</si>
  <si>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</si>
  <si>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</si>
  <si>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</si>
  <si>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ИП Федотов С.А.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</si>
  <si>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</si>
  <si>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</si>
  <si>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</si>
  <si>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</si>
  <si>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</si>
  <si>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</si>
  <si>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</si>
  <si>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</si>
  <si>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</si>
  <si>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</si>
  <si>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</si>
  <si>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</si>
  <si>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</si>
  <si>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</si>
  <si>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</si>
  <si>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</si>
  <si>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</si>
  <si>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</si>
  <si>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</si>
  <si>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</si>
  <si>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</si>
  <si>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</si>
  <si>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</si>
  <si>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</si>
  <si>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</si>
  <si>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</si>
  <si>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</si>
  <si>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</si>
  <si>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</si>
  <si>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</si>
  <si>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</si>
  <si>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</si>
  <si>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</si>
  <si>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</si>
  <si>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</si>
  <si>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</si>
  <si>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</si>
  <si>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</si>
  <si>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</si>
  <si>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</si>
  <si>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</si>
  <si>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</si>
  <si>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</si>
  <si>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</si>
  <si>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</si>
  <si>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</si>
  <si>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</si>
  <si>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</si>
  <si>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</si>
  <si>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</si>
  <si>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</si>
  <si>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</si>
  <si>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</si>
  <si>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24.1.1</t>
  </si>
  <si>
    <t>24.1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</si>
  <si>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</si>
  <si>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</si>
  <si>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</si>
  <si>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</si>
  <si>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</si>
  <si>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</si>
  <si>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</si>
  <si>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</si>
  <si>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</si>
  <si>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</si>
  <si>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</si>
  <si>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</si>
  <si>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</si>
  <si>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</si>
  <si>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</si>
  <si>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</si>
  <si>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</si>
  <si>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</si>
  <si>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</si>
  <si>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</si>
  <si>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</si>
  <si>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</si>
  <si>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</si>
  <si>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</si>
  <si>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</si>
  <si>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</si>
  <si>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</si>
  <si>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</si>
  <si>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</si>
  <si>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</si>
  <si>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</si>
  <si>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26.1.1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</si>
  <si>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</si>
  <si>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</si>
  <si>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</si>
  <si>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</si>
  <si>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</si>
  <si>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</si>
  <si>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</si>
  <si>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</si>
  <si>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</si>
  <si>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</si>
  <si>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</si>
  <si>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</si>
  <si>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</si>
  <si>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</si>
  <si>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</si>
  <si>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</si>
  <si>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</si>
  <si>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</si>
  <si>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</si>
  <si>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</si>
  <si>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</si>
  <si>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</si>
  <si>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</si>
  <si>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</si>
  <si>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</si>
  <si>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</si>
  <si>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</si>
  <si>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</si>
  <si>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</si>
  <si>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</si>
  <si>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</si>
  <si>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</si>
  <si>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</si>
  <si>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</si>
  <si>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</si>
  <si>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</si>
  <si>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</si>
  <si>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</si>
  <si>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</si>
  <si>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</si>
  <si>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</si>
  <si>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</si>
  <si>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</si>
  <si>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</si>
  <si>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</si>
  <si>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</si>
  <si>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</si>
  <si>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</si>
  <si>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ООО Гуран</t>
  </si>
  <si>
    <t>31. Могойтуйский район</t>
  </si>
  <si>
    <t>31.1</t>
  </si>
  <si>
    <t xml:space="preserve"> В целях научно-исследовательской деятельности НИИВ Восточной Сибири - филиал СФНЦА РАН </t>
  </si>
  <si>
    <t xml:space="preserve"> В целях научно-исследовательской деятельности НИИВ Восточной Сибири - филиал СФНЦА РАН</t>
  </si>
  <si>
    <t>В целях научно-исследовательской деятельности НИИВ Восточной Сибири - филиал СФНЦА РАН</t>
  </si>
  <si>
    <t>2. Акшинский район</t>
  </si>
  <si>
    <t>Численность охотничьего ресурса (на 1 апреля), от которой устанавливалась квота добычи, особей</t>
  </si>
  <si>
    <t>30.3</t>
  </si>
  <si>
    <t>20.8</t>
  </si>
  <si>
    <t>18.5</t>
  </si>
  <si>
    <t>17.2</t>
  </si>
  <si>
    <t>17.3</t>
  </si>
  <si>
    <t>9.9</t>
  </si>
  <si>
    <t>2021 -2022 гг</t>
  </si>
  <si>
    <t>на  период:  с  1  августа  2021 г.  до  1  августа  2022 г.</t>
  </si>
  <si>
    <t xml:space="preserve">Самцы во время гона        </t>
  </si>
  <si>
    <r>
      <t>до 1 года -</t>
    </r>
    <r>
      <rPr>
        <sz val="10"/>
        <color rgb="FFFF0000"/>
        <rFont val="Calibri"/>
        <family val="2"/>
        <charset val="204"/>
        <scheme val="minor"/>
      </rPr>
      <t xml:space="preserve"> 30%</t>
    </r>
  </si>
  <si>
    <r>
      <t xml:space="preserve">Самцы во время гона  </t>
    </r>
    <r>
      <rPr>
        <sz val="10"/>
        <color rgb="FFFF0000"/>
        <rFont val="Calibri"/>
        <family val="2"/>
        <charset val="204"/>
        <scheme val="minor"/>
      </rPr>
      <t>- 15%</t>
    </r>
    <r>
      <rPr>
        <sz val="10"/>
        <color theme="1"/>
        <rFont val="Calibri"/>
        <family val="2"/>
        <charset val="204"/>
        <scheme val="minor"/>
      </rPr>
      <t xml:space="preserve">       </t>
    </r>
  </si>
  <si>
    <r>
      <rPr>
        <b/>
        <u/>
        <sz val="14"/>
        <color theme="1"/>
        <rFont val="Calibri"/>
        <family val="2"/>
        <charset val="204"/>
        <scheme val="minor"/>
      </rPr>
      <t>Косули сибирской</t>
    </r>
    <r>
      <rPr>
        <b/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</si>
  <si>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2</t>
  </si>
  <si>
    <t>4</t>
  </si>
  <si>
    <t>0</t>
  </si>
  <si>
    <t xml:space="preserve"> </t>
  </si>
  <si>
    <t>Итого по краю:</t>
  </si>
  <si>
    <t>3.4</t>
  </si>
  <si>
    <t>12.1.1</t>
  </si>
  <si>
    <t>18.1.1</t>
  </si>
  <si>
    <t>19.1.1</t>
  </si>
  <si>
    <t>21.1.1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</si>
</sst>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sz val="12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rgb="FF0070C0"/>
      <name val="Arial"/>
      <family val="2"/>
      <charset val="204"/>
    </font>
    <font>
      <sz val="12"/>
      <color rgb="FF00206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i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49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/>
    <xf numFmtId="0" fontId="9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1" fontId="4" fillId="0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6" xfId="0" applyFont="1" applyBorder="1"/>
    <xf numFmtId="49" fontId="2" fillId="0" borderId="6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/>
    <xf numFmtId="0" fontId="9" fillId="0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/>
    <xf numFmtId="0" fontId="12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9" fillId="4" borderId="6" xfId="0" applyFont="1" applyFill="1" applyBorder="1" applyAlignment="1">
      <alignment vertical="center" wrapText="1"/>
    </xf>
    <xf numFmtId="1" fontId="9" fillId="4" borderId="6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5" borderId="6" xfId="0" applyFont="1" applyFill="1" applyBorder="1"/>
    <xf numFmtId="0" fontId="4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textRotation="90" wrapText="1"/>
    </xf>
    <xf numFmtId="49" fontId="4" fillId="0" borderId="6" xfId="0" applyNumberFormat="1" applyFont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5" fillId="0" borderId="6" xfId="0" applyNumberFormat="1" applyFont="1" applyFill="1" applyBorder="1" applyAlignment="1">
      <alignment horizontal="left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Border="1"/>
    <xf numFmtId="0" fontId="0" fillId="2" borderId="0" xfId="0" applyFill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9" fillId="2" borderId="6" xfId="0" applyFont="1" applyFill="1" applyBorder="1" applyAlignment="1">
      <alignment vertical="center" wrapText="1"/>
    </xf>
    <xf numFmtId="0" fontId="0" fillId="2" borderId="0" xfId="0" applyFill="1" applyBorder="1"/>
    <xf numFmtId="1" fontId="9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/>
    <xf numFmtId="0" fontId="1" fillId="2" borderId="6" xfId="0" applyFont="1" applyFill="1" applyBorder="1"/>
    <xf numFmtId="0" fontId="2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7" fillId="2" borderId="6" xfId="0" applyFont="1" applyFill="1" applyBorder="1" applyAlignment="1">
      <alignment horizontal="center" vertical="center"/>
    </xf>
    <xf numFmtId="2" fontId="28" fillId="2" borderId="11" xfId="0" applyNumberFormat="1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/>
    </xf>
    <xf numFmtId="2" fontId="0" fillId="2" borderId="0" xfId="0" applyNumberFormat="1" applyFill="1"/>
    <xf numFmtId="2" fontId="15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/>
    <xf numFmtId="164" fontId="0" fillId="0" borderId="0" xfId="0" applyNumberFormat="1"/>
    <xf numFmtId="164" fontId="0" fillId="2" borderId="0" xfId="0" applyNumberFormat="1" applyFill="1"/>
    <xf numFmtId="164" fontId="18" fillId="0" borderId="6" xfId="0" applyNumberFormat="1" applyFont="1" applyBorder="1" applyAlignment="1">
      <alignment horizontal="center" vertical="center" textRotation="90" wrapText="1"/>
    </xf>
    <xf numFmtId="164" fontId="15" fillId="0" borderId="6" xfId="0" applyNumberFormat="1" applyFont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/>
    <xf numFmtId="164" fontId="1" fillId="2" borderId="6" xfId="0" applyNumberFormat="1" applyFont="1" applyFill="1" applyBorder="1"/>
    <xf numFmtId="164" fontId="1" fillId="4" borderId="6" xfId="0" applyNumberFormat="1" applyFont="1" applyFill="1" applyBorder="1"/>
    <xf numFmtId="49" fontId="2" fillId="6" borderId="6" xfId="0" applyNumberFormat="1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0" fillId="6" borderId="6" xfId="0" applyFill="1" applyBorder="1"/>
    <xf numFmtId="2" fontId="28" fillId="6" borderId="11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164" fontId="4" fillId="6" borderId="6" xfId="0" applyNumberFormat="1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/>
    <xf numFmtId="2" fontId="1" fillId="6" borderId="6" xfId="0" applyNumberFormat="1" applyFont="1" applyFill="1" applyBorder="1"/>
    <xf numFmtId="1" fontId="1" fillId="6" borderId="6" xfId="0" applyNumberFormat="1" applyFont="1" applyFill="1" applyBorder="1"/>
    <xf numFmtId="0" fontId="2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/>
    <xf numFmtId="0" fontId="0" fillId="6" borderId="0" xfId="0" applyFill="1"/>
    <xf numFmtId="0" fontId="9" fillId="0" borderId="10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165" fontId="3" fillId="6" borderId="6" xfId="0" applyNumberFormat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1" fontId="9" fillId="6" borderId="21" xfId="0" applyNumberFormat="1" applyFont="1" applyFill="1" applyBorder="1" applyAlignment="1">
      <alignment vertical="center" wrapText="1"/>
    </xf>
    <xf numFmtId="2" fontId="1" fillId="4" borderId="6" xfId="0" applyNumberFormat="1" applyFont="1" applyFill="1" applyBorder="1"/>
    <xf numFmtId="1" fontId="1" fillId="4" borderId="6" xfId="0" applyNumberFormat="1" applyFont="1" applyFill="1" applyBorder="1"/>
    <xf numFmtId="49" fontId="4" fillId="6" borderId="6" xfId="0" applyNumberFormat="1" applyFont="1" applyFill="1" applyBorder="1" applyAlignment="1">
      <alignment horizontal="right" vertical="center" wrapText="1"/>
    </xf>
    <xf numFmtId="0" fontId="4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/>
    </xf>
    <xf numFmtId="0" fontId="27" fillId="6" borderId="6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/>
    </xf>
    <xf numFmtId="0" fontId="31" fillId="6" borderId="6" xfId="0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right" vertical="center" wrapText="1"/>
    </xf>
    <xf numFmtId="0" fontId="2" fillId="7" borderId="0" xfId="0" applyFont="1" applyFill="1"/>
    <xf numFmtId="0" fontId="2" fillId="7" borderId="6" xfId="0" applyFont="1" applyFill="1" applyBorder="1"/>
    <xf numFmtId="0" fontId="1" fillId="7" borderId="6" xfId="0" applyFont="1" applyFill="1" applyBorder="1"/>
    <xf numFmtId="2" fontId="28" fillId="7" borderId="11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center"/>
    </xf>
    <xf numFmtId="2" fontId="1" fillId="7" borderId="6" xfId="0" applyNumberFormat="1" applyFont="1" applyFill="1" applyBorder="1"/>
    <xf numFmtId="1" fontId="1" fillId="7" borderId="6" xfId="0" applyNumberFormat="1" applyFont="1" applyFill="1" applyBorder="1"/>
    <xf numFmtId="0" fontId="2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/>
    <xf numFmtId="0" fontId="0" fillId="7" borderId="0" xfId="0" applyFill="1"/>
    <xf numFmtId="0" fontId="5" fillId="7" borderId="6" xfId="0" applyFont="1" applyFill="1" applyBorder="1" applyAlignment="1">
      <alignment horizontal="left" vertical="center" wrapText="1"/>
    </xf>
    <xf numFmtId="165" fontId="3" fillId="7" borderId="6" xfId="0" applyNumberFormat="1" applyFont="1" applyFill="1" applyBorder="1" applyAlignment="1">
      <alignment horizontal="center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0" fontId="0" fillId="7" borderId="6" xfId="0" applyFill="1" applyBorder="1"/>
    <xf numFmtId="0" fontId="1" fillId="7" borderId="6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49" fontId="4" fillId="7" borderId="6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/>
    </xf>
    <xf numFmtId="49" fontId="4" fillId="7" borderId="6" xfId="0" applyNumberFormat="1" applyFont="1" applyFill="1" applyBorder="1" applyAlignment="1">
      <alignment horizontal="center"/>
    </xf>
    <xf numFmtId="49" fontId="4" fillId="7" borderId="6" xfId="0" applyNumberFormat="1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horizontal="left" vertical="center" wrapText="1"/>
    </xf>
    <xf numFmtId="1" fontId="2" fillId="7" borderId="6" xfId="0" applyNumberFormat="1" applyFont="1" applyFill="1" applyBorder="1" applyAlignment="1">
      <alignment horizontal="right" vertical="center" wrapText="1"/>
    </xf>
    <xf numFmtId="1" fontId="2" fillId="7" borderId="6" xfId="0" applyNumberFormat="1" applyFont="1" applyFill="1" applyBorder="1" applyAlignment="1">
      <alignment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1" fontId="2" fillId="7" borderId="6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165" fontId="3" fillId="7" borderId="15" xfId="0" applyNumberFormat="1" applyFont="1" applyFill="1" applyBorder="1" applyAlignment="1">
      <alignment horizontal="center" vertical="center" wrapText="1"/>
    </xf>
    <xf numFmtId="1" fontId="4" fillId="7" borderId="15" xfId="0" applyNumberFormat="1" applyFont="1" applyFill="1" applyBorder="1" applyAlignment="1">
      <alignment horizontal="center" vertical="center" wrapText="1"/>
    </xf>
    <xf numFmtId="164" fontId="4" fillId="7" borderId="15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49" fontId="4" fillId="7" borderId="15" xfId="0" applyNumberFormat="1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" fontId="2" fillId="7" borderId="6" xfId="0" applyNumberFormat="1" applyFont="1" applyFill="1" applyBorder="1"/>
    <xf numFmtId="164" fontId="10" fillId="7" borderId="6" xfId="0" applyNumberFormat="1" applyFont="1" applyFill="1" applyBorder="1" applyAlignment="1">
      <alignment horizontal="center"/>
    </xf>
    <xf numFmtId="1" fontId="5" fillId="7" borderId="6" xfId="0" applyNumberFormat="1" applyFont="1" applyFill="1" applyBorder="1" applyAlignment="1">
      <alignment horizontal="left" vertical="center" wrapText="1"/>
    </xf>
    <xf numFmtId="164" fontId="3" fillId="7" borderId="6" xfId="0" applyNumberFormat="1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49" fontId="4" fillId="7" borderId="0" xfId="0" applyNumberFormat="1" applyFont="1" applyFill="1" applyAlignment="1">
      <alignment horizontal="center"/>
    </xf>
    <xf numFmtId="49" fontId="7" fillId="7" borderId="6" xfId="0" applyNumberFormat="1" applyFont="1" applyFill="1" applyBorder="1" applyAlignment="1">
      <alignment horizontal="center" vertical="center" wrapText="1"/>
    </xf>
    <xf numFmtId="164" fontId="29" fillId="7" borderId="6" xfId="0" applyNumberFormat="1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left" vertical="center" wrapText="1"/>
    </xf>
    <xf numFmtId="2" fontId="4" fillId="7" borderId="6" xfId="0" applyNumberFormat="1" applyFont="1" applyFill="1" applyBorder="1" applyAlignment="1">
      <alignment horizontal="center" vertical="center" wrapText="1"/>
    </xf>
    <xf numFmtId="4" fontId="3" fillId="7" borderId="6" xfId="0" applyNumberFormat="1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/>
    </xf>
    <xf numFmtId="49" fontId="2" fillId="8" borderId="6" xfId="0" applyNumberFormat="1" applyFont="1" applyFill="1" applyBorder="1" applyAlignment="1">
      <alignment horizontal="right" vertical="center" wrapText="1"/>
    </xf>
    <xf numFmtId="0" fontId="2" fillId="8" borderId="6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horizontal="center"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0" fontId="0" fillId="8" borderId="6" xfId="0" applyFill="1" applyBorder="1"/>
    <xf numFmtId="2" fontId="28" fillId="8" borderId="11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64" fontId="4" fillId="8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/>
    </xf>
    <xf numFmtId="49" fontId="4" fillId="8" borderId="6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1" fillId="8" borderId="6" xfId="0" applyFont="1" applyFill="1" applyBorder="1"/>
    <xf numFmtId="2" fontId="1" fillId="8" borderId="6" xfId="0" applyNumberFormat="1" applyFont="1" applyFill="1" applyBorder="1"/>
    <xf numFmtId="1" fontId="1" fillId="8" borderId="6" xfId="0" applyNumberFormat="1" applyFont="1" applyFill="1" applyBorder="1"/>
    <xf numFmtId="0" fontId="2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/>
    <xf numFmtId="0" fontId="0" fillId="8" borderId="0" xfId="0" applyFill="1"/>
    <xf numFmtId="1" fontId="2" fillId="6" borderId="6" xfId="0" applyNumberFormat="1" applyFont="1" applyFill="1" applyBorder="1" applyAlignment="1">
      <alignment horizontal="right" vertical="center" wrapText="1"/>
    </xf>
    <xf numFmtId="1" fontId="5" fillId="6" borderId="6" xfId="0" applyNumberFormat="1" applyFont="1" applyFill="1" applyBorder="1" applyAlignment="1">
      <alignment horizontal="left" vertical="center" wrapText="1"/>
    </xf>
    <xf numFmtId="1" fontId="2" fillId="6" borderId="6" xfId="0" applyNumberFormat="1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/>
    </xf>
    <xf numFmtId="164" fontId="7" fillId="7" borderId="6" xfId="0" applyNumberFormat="1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/>
    </xf>
    <xf numFmtId="0" fontId="21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vertical="center" wrapText="1"/>
    </xf>
    <xf numFmtId="0" fontId="4" fillId="7" borderId="6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164" fontId="28" fillId="7" borderId="11" xfId="0" applyNumberFormat="1" applyFont="1" applyFill="1" applyBorder="1" applyAlignment="1">
      <alignment horizontal="center"/>
    </xf>
    <xf numFmtId="0" fontId="1" fillId="7" borderId="0" xfId="0" applyFont="1" applyFill="1"/>
    <xf numFmtId="0" fontId="2" fillId="7" borderId="6" xfId="0" applyFont="1" applyFill="1" applyBorder="1" applyAlignment="1">
      <alignment horizontal="right" vertical="center" wrapText="1"/>
    </xf>
    <xf numFmtId="2" fontId="4" fillId="7" borderId="6" xfId="0" applyNumberFormat="1" applyFont="1" applyFill="1" applyBorder="1" applyAlignment="1">
      <alignment horizontal="center" vertical="center"/>
    </xf>
    <xf numFmtId="49" fontId="4" fillId="7" borderId="6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/>
    <xf numFmtId="0" fontId="5" fillId="7" borderId="6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/>
    </xf>
    <xf numFmtId="2" fontId="1" fillId="7" borderId="6" xfId="0" applyNumberFormat="1" applyFont="1" applyFill="1" applyBorder="1" applyAlignment="1">
      <alignment horizontal="center"/>
    </xf>
    <xf numFmtId="1" fontId="1" fillId="7" borderId="6" xfId="0" applyNumberFormat="1" applyFon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" fontId="2" fillId="7" borderId="6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center" wrapText="1"/>
    </xf>
    <xf numFmtId="0" fontId="34" fillId="9" borderId="6" xfId="0" applyFont="1" applyFill="1" applyBorder="1"/>
    <xf numFmtId="0" fontId="1" fillId="9" borderId="6" xfId="0" applyFont="1" applyFill="1" applyBorder="1"/>
    <xf numFmtId="0" fontId="1" fillId="2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49" fontId="2" fillId="6" borderId="6" xfId="0" applyNumberFormat="1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/>
    </xf>
    <xf numFmtId="164" fontId="1" fillId="6" borderId="6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49" fontId="2" fillId="9" borderId="6" xfId="0" applyNumberFormat="1" applyFont="1" applyFill="1" applyBorder="1" applyAlignment="1">
      <alignment horizontal="right" vertical="center" wrapText="1"/>
    </xf>
    <xf numFmtId="0" fontId="2" fillId="9" borderId="6" xfId="0" applyFont="1" applyFill="1" applyBorder="1" applyAlignment="1">
      <alignment vertical="center" wrapText="1"/>
    </xf>
    <xf numFmtId="0" fontId="5" fillId="9" borderId="6" xfId="0" applyFont="1" applyFill="1" applyBorder="1" applyAlignment="1">
      <alignment horizontal="left" vertical="center" wrapText="1"/>
    </xf>
    <xf numFmtId="49" fontId="4" fillId="9" borderId="6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4" fontId="18" fillId="2" borderId="15" xfId="0" applyNumberFormat="1" applyFont="1" applyFill="1" applyBorder="1" applyAlignment="1">
      <alignment horizontal="center" vertical="center" textRotation="90"/>
    </xf>
    <xf numFmtId="164" fontId="18" fillId="2" borderId="13" xfId="0" applyNumberFormat="1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wrapText="1"/>
    </xf>
    <xf numFmtId="0" fontId="0" fillId="0" borderId="21" xfId="0" applyBorder="1" applyAlignment="1"/>
    <xf numFmtId="0" fontId="0" fillId="0" borderId="11" xfId="0" applyBorder="1" applyAlignment="1"/>
    <xf numFmtId="49" fontId="2" fillId="0" borderId="10" xfId="0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8" xfId="0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2" borderId="15" xfId="0" applyFont="1" applyFill="1" applyBorder="1" applyAlignment="1">
      <alignment horizontal="center" vertical="center" textRotation="90"/>
    </xf>
    <xf numFmtId="0" fontId="18" fillId="2" borderId="12" xfId="0" applyFont="1" applyFill="1" applyBorder="1" applyAlignment="1"/>
    <xf numFmtId="0" fontId="18" fillId="2" borderId="13" xfId="0" applyFont="1" applyFill="1" applyBorder="1" applyAlignment="1"/>
    <xf numFmtId="0" fontId="18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8" fillId="0" borderId="12" xfId="0" applyFont="1" applyBorder="1" applyAlignment="1"/>
    <xf numFmtId="0" fontId="18" fillId="0" borderId="13" xfId="0" applyFont="1" applyBorder="1" applyAlignment="1"/>
    <xf numFmtId="0" fontId="18" fillId="0" borderId="15" xfId="0" applyFont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top" wrapText="1"/>
    </xf>
    <xf numFmtId="0" fontId="18" fillId="6" borderId="14" xfId="0" applyFont="1" applyFill="1" applyBorder="1" applyAlignment="1">
      <alignment horizontal="center" vertical="top" wrapText="1"/>
    </xf>
    <xf numFmtId="0" fontId="18" fillId="6" borderId="23" xfId="0" applyFont="1" applyFill="1" applyBorder="1" applyAlignment="1">
      <alignment horizontal="center" vertical="top" wrapText="1"/>
    </xf>
    <xf numFmtId="2" fontId="19" fillId="2" borderId="15" xfId="0" applyNumberFormat="1" applyFont="1" applyFill="1" applyBorder="1" applyAlignment="1">
      <alignment horizontal="center" vertical="center"/>
    </xf>
    <xf numFmtId="2" fontId="19" fillId="2" borderId="12" xfId="0" applyNumberFormat="1" applyFont="1" applyFill="1" applyBorder="1" applyAlignment="1"/>
    <xf numFmtId="2" fontId="19" fillId="2" borderId="13" xfId="0" applyNumberFormat="1" applyFont="1" applyFill="1" applyBorder="1" applyAlignment="1"/>
    <xf numFmtId="0" fontId="18" fillId="0" borderId="2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0" fillId="0" borderId="0" xfId="0" applyAlignment="1"/>
    <xf numFmtId="0" fontId="9" fillId="2" borderId="8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7"/>
  <sheetViews>
    <sheetView tabSelected="1" topLeftCell="A4" zoomScale="80" zoomScaleNormal="80" workbookViewId="0">
      <pane xSplit="12" ySplit="17" topLeftCell="M201" activePane="bottomRight" state="frozen"/>
      <selection activeCell="A4" sqref="A4"/>
      <selection pane="topRight" activeCell="M4" sqref="M4"/>
      <selection pane="bottomLeft" activeCell="A21" sqref="A21"/>
      <selection pane="bottomRight" activeCell="T232" sqref="T232"/>
    </sheetView>
  </sheetViews>
  <sheetFormatPr defaultRowHeight="15"/>
  <cols>
    <col min="1" max="1" width="7.5703125" customWidth="1"/>
    <col min="2" max="2" width="48" customWidth="1"/>
    <col min="3" max="3" width="15.5703125" style="137" customWidth="1"/>
    <col min="4" max="4" width="10.5703125" customWidth="1"/>
    <col min="5" max="5" width="10.85546875" style="96" customWidth="1"/>
    <col min="6" max="6" width="19.7109375" style="106" customWidth="1"/>
    <col min="18" max="18" width="11.28515625" style="112" bestFit="1" customWidth="1"/>
    <col min="19" max="19" width="8.85546875" style="96"/>
    <col min="20" max="20" width="9.140625" style="160"/>
    <col min="23" max="24" width="9.140625" style="115"/>
    <col min="25" max="25" width="8.85546875" style="116"/>
  </cols>
  <sheetData>
    <row r="1" spans="1:25" ht="10.5" customHeight="1"/>
    <row r="2" spans="1:25" ht="17.25" customHeight="1">
      <c r="E2" s="369" t="s">
        <v>0</v>
      </c>
      <c r="F2" s="370"/>
      <c r="G2" s="370"/>
      <c r="H2" s="370"/>
      <c r="I2" s="73"/>
      <c r="J2" s="73"/>
    </row>
    <row r="3" spans="1:25" ht="7.5" customHeight="1">
      <c r="G3" s="73"/>
      <c r="H3" s="73"/>
      <c r="I3" s="73"/>
      <c r="J3" s="73"/>
    </row>
    <row r="4" spans="1:25" ht="15.75" customHeight="1">
      <c r="F4" s="107" t="s">
        <v>325</v>
      </c>
      <c r="G4" s="74"/>
      <c r="H4" s="74"/>
      <c r="I4" s="74"/>
      <c r="J4" s="73"/>
    </row>
    <row r="5" spans="1:25" ht="6.75" customHeight="1">
      <c r="F5" s="107"/>
      <c r="G5" s="74"/>
      <c r="H5" s="74"/>
      <c r="I5" s="74"/>
      <c r="J5" s="73"/>
    </row>
    <row r="6" spans="1:25" ht="13.5" customHeight="1">
      <c r="F6" s="107" t="s">
        <v>1</v>
      </c>
      <c r="G6" s="74"/>
      <c r="H6" s="74"/>
      <c r="I6" s="74"/>
      <c r="J6" s="73"/>
    </row>
    <row r="7" spans="1:25" ht="4.5" customHeight="1">
      <c r="F7" s="107"/>
      <c r="G7" s="74"/>
      <c r="H7" s="74"/>
      <c r="I7" s="74"/>
      <c r="J7" s="73"/>
    </row>
    <row r="8" spans="1:25" ht="18.75">
      <c r="F8" s="107" t="s">
        <v>321</v>
      </c>
      <c r="G8" s="74"/>
      <c r="H8" s="74"/>
      <c r="I8" s="74"/>
      <c r="J8" s="73"/>
    </row>
    <row r="9" spans="1:25" ht="10.5" customHeight="1" thickBot="1"/>
    <row r="10" spans="1:25" s="75" customFormat="1" ht="15" customHeight="1">
      <c r="A10" s="359" t="s">
        <v>2</v>
      </c>
      <c r="B10" s="316" t="s">
        <v>4</v>
      </c>
      <c r="C10" s="353" t="s">
        <v>23</v>
      </c>
      <c r="D10" s="360" t="s">
        <v>313</v>
      </c>
      <c r="E10" s="361"/>
      <c r="F10" s="344" t="s">
        <v>5</v>
      </c>
      <c r="G10" s="325" t="s">
        <v>6</v>
      </c>
      <c r="H10" s="326"/>
      <c r="I10" s="326"/>
      <c r="J10" s="326"/>
      <c r="K10" s="326"/>
      <c r="L10" s="326"/>
      <c r="M10" s="326"/>
      <c r="N10" s="326"/>
      <c r="O10" s="326"/>
      <c r="P10" s="326"/>
      <c r="Q10" s="327"/>
      <c r="R10" s="304" t="s">
        <v>16</v>
      </c>
      <c r="S10" s="305"/>
      <c r="T10" s="305"/>
      <c r="U10" s="305"/>
      <c r="V10" s="305"/>
      <c r="W10" s="305"/>
      <c r="X10" s="305"/>
      <c r="Y10" s="306"/>
    </row>
    <row r="11" spans="1:25" s="75" customFormat="1" ht="25.5" customHeight="1">
      <c r="A11" s="317"/>
      <c r="B11" s="317"/>
      <c r="C11" s="354"/>
      <c r="D11" s="362"/>
      <c r="E11" s="363"/>
      <c r="F11" s="345"/>
      <c r="G11" s="338" t="s">
        <v>7</v>
      </c>
      <c r="H11" s="339"/>
      <c r="I11" s="339"/>
      <c r="J11" s="339"/>
      <c r="K11" s="339"/>
      <c r="L11" s="340"/>
      <c r="M11" s="338" t="s">
        <v>8</v>
      </c>
      <c r="N11" s="339"/>
      <c r="O11" s="339"/>
      <c r="P11" s="339"/>
      <c r="Q11" s="340"/>
      <c r="R11" s="338" t="s">
        <v>17</v>
      </c>
      <c r="S11" s="340"/>
      <c r="T11" s="304" t="s">
        <v>18</v>
      </c>
      <c r="U11" s="305"/>
      <c r="V11" s="305"/>
      <c r="W11" s="305"/>
      <c r="X11" s="305"/>
      <c r="Y11" s="306"/>
    </row>
    <row r="12" spans="1:25" s="75" customFormat="1" ht="12.75">
      <c r="A12" s="317"/>
      <c r="B12" s="317"/>
      <c r="C12" s="354"/>
      <c r="D12" s="362"/>
      <c r="E12" s="363"/>
      <c r="F12" s="345"/>
      <c r="G12" s="329" t="s">
        <v>11</v>
      </c>
      <c r="H12" s="332" t="s">
        <v>12</v>
      </c>
      <c r="I12" s="332" t="s">
        <v>22</v>
      </c>
      <c r="J12" s="338" t="s">
        <v>9</v>
      </c>
      <c r="K12" s="339"/>
      <c r="L12" s="340"/>
      <c r="M12" s="329" t="s">
        <v>11</v>
      </c>
      <c r="N12" s="338" t="s">
        <v>9</v>
      </c>
      <c r="O12" s="339"/>
      <c r="P12" s="340"/>
      <c r="Q12" s="372" t="s">
        <v>15</v>
      </c>
      <c r="R12" s="356" t="s">
        <v>11</v>
      </c>
      <c r="S12" s="335" t="s">
        <v>12</v>
      </c>
      <c r="T12" s="341" t="s">
        <v>11</v>
      </c>
      <c r="U12" s="332" t="s">
        <v>12</v>
      </c>
      <c r="V12" s="352" t="s">
        <v>21</v>
      </c>
      <c r="W12" s="307" t="s">
        <v>19</v>
      </c>
      <c r="X12" s="308"/>
      <c r="Y12" s="309"/>
    </row>
    <row r="13" spans="1:25" s="75" customFormat="1" ht="27" customHeight="1" thickBot="1">
      <c r="A13" s="317"/>
      <c r="B13" s="317"/>
      <c r="C13" s="354"/>
      <c r="D13" s="364"/>
      <c r="E13" s="365"/>
      <c r="F13" s="345"/>
      <c r="G13" s="330"/>
      <c r="H13" s="333"/>
      <c r="I13" s="333"/>
      <c r="J13" s="338" t="s">
        <v>10</v>
      </c>
      <c r="K13" s="340"/>
      <c r="L13" s="332" t="s">
        <v>14</v>
      </c>
      <c r="M13" s="330"/>
      <c r="N13" s="338" t="s">
        <v>10</v>
      </c>
      <c r="O13" s="340"/>
      <c r="P13" s="332" t="s">
        <v>14</v>
      </c>
      <c r="Q13" s="373"/>
      <c r="R13" s="357"/>
      <c r="S13" s="336"/>
      <c r="T13" s="342"/>
      <c r="U13" s="350"/>
      <c r="V13" s="350"/>
      <c r="W13" s="307" t="s">
        <v>20</v>
      </c>
      <c r="X13" s="309"/>
      <c r="Y13" s="310" t="s">
        <v>323</v>
      </c>
    </row>
    <row r="14" spans="1:25" s="75" customFormat="1" ht="123.75" customHeight="1" thickBot="1">
      <c r="A14" s="318"/>
      <c r="B14" s="318"/>
      <c r="C14" s="355"/>
      <c r="D14" s="76" t="s">
        <v>3</v>
      </c>
      <c r="E14" s="97" t="s">
        <v>320</v>
      </c>
      <c r="F14" s="346"/>
      <c r="G14" s="331"/>
      <c r="H14" s="334"/>
      <c r="I14" s="334"/>
      <c r="J14" s="77" t="s">
        <v>322</v>
      </c>
      <c r="K14" s="77" t="s">
        <v>13</v>
      </c>
      <c r="L14" s="334"/>
      <c r="M14" s="331"/>
      <c r="N14" s="77" t="s">
        <v>322</v>
      </c>
      <c r="O14" s="77" t="s">
        <v>13</v>
      </c>
      <c r="P14" s="334"/>
      <c r="Q14" s="374"/>
      <c r="R14" s="358"/>
      <c r="S14" s="337"/>
      <c r="T14" s="343"/>
      <c r="U14" s="351"/>
      <c r="V14" s="351"/>
      <c r="W14" s="117" t="s">
        <v>324</v>
      </c>
      <c r="X14" s="117" t="s">
        <v>13</v>
      </c>
      <c r="Y14" s="311"/>
    </row>
    <row r="15" spans="1:25">
      <c r="A15" s="50">
        <v>1</v>
      </c>
      <c r="B15" s="50">
        <v>2</v>
      </c>
      <c r="C15" s="139">
        <v>3</v>
      </c>
      <c r="D15" s="50">
        <v>4</v>
      </c>
      <c r="E15" s="98">
        <v>5</v>
      </c>
      <c r="F15" s="108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13</v>
      </c>
      <c r="L15" s="50">
        <v>14</v>
      </c>
      <c r="M15" s="50">
        <v>15</v>
      </c>
      <c r="N15" s="50">
        <v>16</v>
      </c>
      <c r="O15" s="50">
        <v>19</v>
      </c>
      <c r="P15" s="50">
        <v>20</v>
      </c>
      <c r="Q15" s="50">
        <v>21</v>
      </c>
      <c r="R15" s="113">
        <v>22</v>
      </c>
      <c r="S15" s="98">
        <v>23</v>
      </c>
      <c r="T15" s="161">
        <v>24</v>
      </c>
      <c r="U15" s="50">
        <v>25</v>
      </c>
      <c r="V15" s="50">
        <v>26</v>
      </c>
      <c r="W15" s="118">
        <v>27</v>
      </c>
      <c r="X15" s="118">
        <v>30</v>
      </c>
      <c r="Y15" s="119">
        <v>31</v>
      </c>
    </row>
    <row r="16" spans="1:25" ht="15.75">
      <c r="A16" s="347" t="s">
        <v>312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9"/>
    </row>
    <row r="17" spans="1:26" ht="15.75">
      <c r="A17" s="1" t="s">
        <v>24</v>
      </c>
      <c r="B17" s="2" t="s">
        <v>25</v>
      </c>
      <c r="C17" s="140">
        <v>413.98</v>
      </c>
      <c r="D17" s="71">
        <v>2690</v>
      </c>
      <c r="E17" s="99">
        <v>2768</v>
      </c>
      <c r="F17" s="109">
        <f>E17/C17</f>
        <v>6.6863133484709403</v>
      </c>
      <c r="G17" s="70">
        <v>247</v>
      </c>
      <c r="H17" s="3">
        <v>10</v>
      </c>
      <c r="I17" s="9"/>
      <c r="J17" s="78">
        <v>62</v>
      </c>
      <c r="K17" s="22">
        <v>60</v>
      </c>
      <c r="L17" s="22">
        <v>125</v>
      </c>
      <c r="M17" s="62">
        <v>222</v>
      </c>
      <c r="N17" s="4">
        <v>62</v>
      </c>
      <c r="O17" s="4">
        <v>55</v>
      </c>
      <c r="P17" s="68">
        <v>105</v>
      </c>
      <c r="Q17" s="4">
        <v>90</v>
      </c>
      <c r="R17" s="114">
        <f>E17*S17%</f>
        <v>276.8</v>
      </c>
      <c r="S17" s="104">
        <v>10</v>
      </c>
      <c r="T17" s="135">
        <v>272</v>
      </c>
      <c r="U17" s="95">
        <f>T17/E17%</f>
        <v>9.8265895953757223</v>
      </c>
      <c r="V17" s="4"/>
      <c r="W17" s="120">
        <v>41</v>
      </c>
      <c r="X17" s="120">
        <f>T17-W17-Y17</f>
        <v>149</v>
      </c>
      <c r="Y17" s="121">
        <v>82</v>
      </c>
    </row>
    <row r="18" spans="1:26" ht="18" customHeight="1">
      <c r="A18" s="1" t="s">
        <v>26</v>
      </c>
      <c r="B18" s="312" t="s">
        <v>310</v>
      </c>
      <c r="C18" s="313"/>
      <c r="D18" s="313"/>
      <c r="E18" s="313"/>
      <c r="F18" s="314"/>
      <c r="G18" s="69">
        <v>4</v>
      </c>
      <c r="H18" s="6"/>
      <c r="I18" s="6"/>
      <c r="J18" s="79">
        <v>0</v>
      </c>
      <c r="K18" s="22">
        <v>4</v>
      </c>
      <c r="L18" s="59">
        <v>0</v>
      </c>
      <c r="M18" s="62"/>
      <c r="N18" s="4"/>
      <c r="O18" s="4"/>
      <c r="P18" s="4"/>
      <c r="Q18" s="4"/>
      <c r="R18" s="114">
        <f t="shared" ref="R18:R25" si="0">E18*S18%</f>
        <v>0</v>
      </c>
      <c r="S18" s="104">
        <v>0</v>
      </c>
      <c r="T18" s="135">
        <v>4</v>
      </c>
      <c r="U18" s="95" t="e">
        <f t="shared" ref="U18:U25" si="1">T18/E18%</f>
        <v>#DIV/0!</v>
      </c>
      <c r="V18" s="4"/>
      <c r="W18" s="120">
        <f t="shared" ref="W18:W24" si="2">T18*15%</f>
        <v>0.6</v>
      </c>
      <c r="X18" s="120">
        <f t="shared" ref="X18:X25" si="3">T18-W18-Y18</f>
        <v>2.2000000000000002</v>
      </c>
      <c r="Y18" s="121">
        <f t="shared" ref="Y18:Y24" si="4">T18*30%</f>
        <v>1.2</v>
      </c>
    </row>
    <row r="19" spans="1:26" s="175" customFormat="1" ht="15.75">
      <c r="A19" s="164" t="s">
        <v>27</v>
      </c>
      <c r="B19" s="185" t="s">
        <v>28</v>
      </c>
      <c r="C19" s="186">
        <v>34.46</v>
      </c>
      <c r="D19" s="250">
        <v>283</v>
      </c>
      <c r="E19" s="179">
        <v>235</v>
      </c>
      <c r="F19" s="251">
        <f>E19/C19</f>
        <v>6.8195008705745792</v>
      </c>
      <c r="G19" s="180">
        <v>20</v>
      </c>
      <c r="H19" s="181">
        <v>10</v>
      </c>
      <c r="I19" s="213"/>
      <c r="J19" s="188">
        <v>5</v>
      </c>
      <c r="K19" s="198">
        <v>10</v>
      </c>
      <c r="L19" s="178">
        <v>5</v>
      </c>
      <c r="M19" s="184">
        <v>16</v>
      </c>
      <c r="N19" s="180">
        <v>5</v>
      </c>
      <c r="O19" s="180">
        <v>8</v>
      </c>
      <c r="P19" s="180">
        <v>3</v>
      </c>
      <c r="Q19" s="180">
        <v>80</v>
      </c>
      <c r="R19" s="171">
        <f t="shared" si="0"/>
        <v>23.5</v>
      </c>
      <c r="S19" s="172">
        <v>10</v>
      </c>
      <c r="T19" s="173">
        <v>23</v>
      </c>
      <c r="U19" s="172">
        <f t="shared" si="1"/>
        <v>9.787234042553191</v>
      </c>
      <c r="V19" s="167"/>
      <c r="W19" s="174">
        <v>0</v>
      </c>
      <c r="X19" s="174">
        <v>14</v>
      </c>
      <c r="Y19" s="174">
        <v>0</v>
      </c>
    </row>
    <row r="20" spans="1:26" s="175" customFormat="1" ht="15.75">
      <c r="A20" s="164" t="s">
        <v>29</v>
      </c>
      <c r="B20" s="176" t="s">
        <v>30</v>
      </c>
      <c r="C20" s="258">
        <v>24.202999999999999</v>
      </c>
      <c r="D20" s="262">
        <v>160</v>
      </c>
      <c r="E20" s="179">
        <v>170</v>
      </c>
      <c r="F20" s="168">
        <f>E20/C20</f>
        <v>7.0239226542164195</v>
      </c>
      <c r="G20" s="180">
        <v>12</v>
      </c>
      <c r="H20" s="263">
        <v>12</v>
      </c>
      <c r="I20" s="213"/>
      <c r="J20" s="188" t="s">
        <v>327</v>
      </c>
      <c r="K20" s="198">
        <v>5</v>
      </c>
      <c r="L20" s="178">
        <v>3</v>
      </c>
      <c r="M20" s="184">
        <v>12</v>
      </c>
      <c r="N20" s="167">
        <v>4</v>
      </c>
      <c r="O20" s="167">
        <v>5</v>
      </c>
      <c r="P20" s="167">
        <v>3</v>
      </c>
      <c r="Q20" s="167">
        <v>100</v>
      </c>
      <c r="R20" s="171">
        <f t="shared" si="0"/>
        <v>17</v>
      </c>
      <c r="S20" s="172">
        <v>10</v>
      </c>
      <c r="T20" s="173">
        <v>12</v>
      </c>
      <c r="U20" s="172">
        <f t="shared" si="1"/>
        <v>7.0588235294117645</v>
      </c>
      <c r="V20" s="167"/>
      <c r="W20" s="174">
        <v>2</v>
      </c>
      <c r="X20" s="174">
        <v>7</v>
      </c>
      <c r="Y20" s="174">
        <v>3</v>
      </c>
    </row>
    <row r="21" spans="1:26" s="175" customFormat="1" ht="15.75">
      <c r="A21" s="164" t="s">
        <v>31</v>
      </c>
      <c r="B21" s="185" t="s">
        <v>32</v>
      </c>
      <c r="C21" s="186">
        <v>20.6</v>
      </c>
      <c r="D21" s="212">
        <v>173</v>
      </c>
      <c r="E21" s="179">
        <v>176</v>
      </c>
      <c r="F21" s="168">
        <f>E21/C21</f>
        <v>8.5436893203883493</v>
      </c>
      <c r="G21" s="180">
        <v>14</v>
      </c>
      <c r="H21" s="181">
        <v>12</v>
      </c>
      <c r="I21" s="187"/>
      <c r="J21" s="188" t="s">
        <v>326</v>
      </c>
      <c r="K21" s="198">
        <v>10</v>
      </c>
      <c r="L21" s="178">
        <v>2</v>
      </c>
      <c r="M21" s="184">
        <v>14</v>
      </c>
      <c r="N21" s="167">
        <v>2</v>
      </c>
      <c r="O21" s="167">
        <v>10</v>
      </c>
      <c r="P21" s="167">
        <v>2</v>
      </c>
      <c r="Q21" s="167">
        <v>100</v>
      </c>
      <c r="R21" s="171">
        <f t="shared" si="0"/>
        <v>21.119999999999997</v>
      </c>
      <c r="S21" s="172">
        <v>12</v>
      </c>
      <c r="T21" s="173">
        <v>14</v>
      </c>
      <c r="U21" s="172">
        <f t="shared" si="1"/>
        <v>7.9545454545454541</v>
      </c>
      <c r="V21" s="167"/>
      <c r="W21" s="174">
        <v>2</v>
      </c>
      <c r="X21" s="174">
        <v>10</v>
      </c>
      <c r="Y21" s="174">
        <v>2</v>
      </c>
    </row>
    <row r="22" spans="1:26" s="175" customFormat="1" ht="15.75">
      <c r="A22" s="164" t="s">
        <v>33</v>
      </c>
      <c r="B22" s="185" t="s">
        <v>34</v>
      </c>
      <c r="C22" s="186">
        <v>21.3</v>
      </c>
      <c r="D22" s="212">
        <v>143</v>
      </c>
      <c r="E22" s="179">
        <v>138</v>
      </c>
      <c r="F22" s="261">
        <v>5.83</v>
      </c>
      <c r="G22" s="180">
        <v>13</v>
      </c>
      <c r="H22" s="181">
        <v>10</v>
      </c>
      <c r="I22" s="187"/>
      <c r="J22" s="188">
        <v>3</v>
      </c>
      <c r="K22" s="198">
        <v>4</v>
      </c>
      <c r="L22" s="178">
        <v>6</v>
      </c>
      <c r="M22" s="184">
        <v>12</v>
      </c>
      <c r="N22" s="167"/>
      <c r="O22" s="167">
        <v>12</v>
      </c>
      <c r="P22" s="167"/>
      <c r="Q22" s="167">
        <v>93</v>
      </c>
      <c r="R22" s="171">
        <f t="shared" si="0"/>
        <v>11.040000000000001</v>
      </c>
      <c r="S22" s="172">
        <v>8</v>
      </c>
      <c r="T22" s="173">
        <v>11</v>
      </c>
      <c r="U22" s="172">
        <f t="shared" si="1"/>
        <v>7.9710144927536239</v>
      </c>
      <c r="V22" s="167"/>
      <c r="W22" s="174">
        <v>1</v>
      </c>
      <c r="X22" s="174">
        <v>8</v>
      </c>
      <c r="Y22" s="174">
        <v>2</v>
      </c>
    </row>
    <row r="23" spans="1:26" s="175" customFormat="1" ht="31.5">
      <c r="A23" s="164" t="s">
        <v>35</v>
      </c>
      <c r="B23" s="196" t="s">
        <v>36</v>
      </c>
      <c r="C23" s="186">
        <v>50</v>
      </c>
      <c r="D23" s="197">
        <v>207</v>
      </c>
      <c r="E23" s="179">
        <v>174</v>
      </c>
      <c r="F23" s="168">
        <f>E23/C23</f>
        <v>3.48</v>
      </c>
      <c r="G23" s="180">
        <v>12</v>
      </c>
      <c r="H23" s="181">
        <v>8</v>
      </c>
      <c r="I23" s="169"/>
      <c r="J23" s="188">
        <v>1</v>
      </c>
      <c r="K23" s="198">
        <v>4</v>
      </c>
      <c r="L23" s="178">
        <v>7</v>
      </c>
      <c r="M23" s="184"/>
      <c r="N23" s="167"/>
      <c r="O23" s="167"/>
      <c r="P23" s="167"/>
      <c r="Q23" s="167"/>
      <c r="R23" s="171">
        <f t="shared" si="0"/>
        <v>12.180000000000001</v>
      </c>
      <c r="S23" s="172">
        <v>7</v>
      </c>
      <c r="T23" s="173">
        <v>8</v>
      </c>
      <c r="U23" s="172">
        <f t="shared" si="1"/>
        <v>4.5977011494252871</v>
      </c>
      <c r="V23" s="167"/>
      <c r="W23" s="174">
        <f t="shared" si="2"/>
        <v>1.2</v>
      </c>
      <c r="X23" s="174">
        <f t="shared" si="3"/>
        <v>4.4000000000000004</v>
      </c>
      <c r="Y23" s="174">
        <f t="shared" si="4"/>
        <v>2.4</v>
      </c>
    </row>
    <row r="24" spans="1:26" ht="27" customHeight="1">
      <c r="A24" s="1" t="s">
        <v>37</v>
      </c>
      <c r="B24" s="312" t="s">
        <v>309</v>
      </c>
      <c r="C24" s="313"/>
      <c r="D24" s="313"/>
      <c r="E24" s="313"/>
      <c r="F24" s="314"/>
      <c r="G24" s="69">
        <v>4</v>
      </c>
      <c r="H24" s="17"/>
      <c r="I24" s="17"/>
      <c r="J24" s="79">
        <v>0</v>
      </c>
      <c r="K24" s="22">
        <v>4</v>
      </c>
      <c r="L24" s="7">
        <v>0</v>
      </c>
      <c r="M24" s="62"/>
      <c r="N24" s="4"/>
      <c r="O24" s="4"/>
      <c r="P24" s="4"/>
      <c r="Q24" s="4"/>
      <c r="R24" s="114">
        <f t="shared" si="0"/>
        <v>0</v>
      </c>
      <c r="S24" s="104">
        <v>0</v>
      </c>
      <c r="T24" s="135">
        <v>4</v>
      </c>
      <c r="U24" s="95" t="e">
        <f t="shared" si="1"/>
        <v>#DIV/0!</v>
      </c>
      <c r="V24" s="4"/>
      <c r="W24" s="120">
        <f t="shared" si="2"/>
        <v>0.6</v>
      </c>
      <c r="X24" s="120">
        <f t="shared" si="3"/>
        <v>2.2000000000000002</v>
      </c>
      <c r="Y24" s="121">
        <f t="shared" si="4"/>
        <v>1.2</v>
      </c>
    </row>
    <row r="25" spans="1:26" s="175" customFormat="1" ht="15.75">
      <c r="A25" s="164" t="s">
        <v>38</v>
      </c>
      <c r="B25" s="185" t="s">
        <v>39</v>
      </c>
      <c r="C25" s="186">
        <v>36.799999999999997</v>
      </c>
      <c r="D25" s="214">
        <v>190</v>
      </c>
      <c r="E25" s="179">
        <v>219</v>
      </c>
      <c r="F25" s="168">
        <f>E25/C25</f>
        <v>5.9510869565217392</v>
      </c>
      <c r="G25" s="180">
        <v>15</v>
      </c>
      <c r="H25" s="181">
        <v>8</v>
      </c>
      <c r="I25" s="187"/>
      <c r="J25" s="215">
        <v>3</v>
      </c>
      <c r="K25" s="198">
        <v>7</v>
      </c>
      <c r="L25" s="178">
        <v>5</v>
      </c>
      <c r="M25" s="184">
        <v>6</v>
      </c>
      <c r="N25" s="167">
        <v>3</v>
      </c>
      <c r="O25" s="167">
        <v>3</v>
      </c>
      <c r="P25" s="167"/>
      <c r="Q25" s="167"/>
      <c r="R25" s="171">
        <f t="shared" si="0"/>
        <v>17.52</v>
      </c>
      <c r="S25" s="172">
        <v>8</v>
      </c>
      <c r="T25" s="173">
        <v>17</v>
      </c>
      <c r="U25" s="172">
        <f t="shared" si="1"/>
        <v>7.762557077625571</v>
      </c>
      <c r="V25" s="167"/>
      <c r="W25" s="174">
        <v>2</v>
      </c>
      <c r="X25" s="174">
        <f t="shared" si="3"/>
        <v>11</v>
      </c>
      <c r="Y25" s="174">
        <v>4</v>
      </c>
    </row>
    <row r="26" spans="1:26" ht="15.75">
      <c r="A26" s="4"/>
      <c r="B26" s="48" t="s">
        <v>40</v>
      </c>
      <c r="C26" s="141"/>
      <c r="D26" s="57"/>
      <c r="E26" s="100">
        <v>3435</v>
      </c>
      <c r="F26" s="103"/>
      <c r="G26" s="12">
        <v>341</v>
      </c>
      <c r="H26" s="57"/>
      <c r="I26" s="57"/>
      <c r="J26" s="57">
        <v>80</v>
      </c>
      <c r="K26" s="12">
        <v>108</v>
      </c>
      <c r="L26" s="12">
        <v>153</v>
      </c>
      <c r="M26" s="12"/>
      <c r="N26" s="13"/>
      <c r="O26" s="13"/>
      <c r="P26" s="13"/>
      <c r="Q26" s="13"/>
      <c r="R26" s="114"/>
      <c r="S26" s="105"/>
      <c r="T26" s="162">
        <f>SUM(T17:T25)</f>
        <v>365</v>
      </c>
      <c r="U26" s="13"/>
      <c r="V26" s="13"/>
      <c r="W26" s="122"/>
      <c r="X26" s="122"/>
      <c r="Y26" s="121"/>
    </row>
    <row r="27" spans="1:26">
      <c r="A27" s="324" t="s">
        <v>41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4"/>
    </row>
    <row r="28" spans="1:26" ht="15.75">
      <c r="A28" s="278" t="s">
        <v>42</v>
      </c>
      <c r="B28" s="279" t="s">
        <v>25</v>
      </c>
      <c r="C28" s="125">
        <v>506.1</v>
      </c>
      <c r="D28" s="29">
        <v>579</v>
      </c>
      <c r="E28" s="280">
        <v>775</v>
      </c>
      <c r="F28" s="109">
        <f>E28/C28</f>
        <v>1.531317921359415</v>
      </c>
      <c r="G28" s="70">
        <v>28</v>
      </c>
      <c r="H28" s="8">
        <v>5</v>
      </c>
      <c r="I28" s="10"/>
      <c r="J28" s="83">
        <v>7</v>
      </c>
      <c r="K28" s="81">
        <v>7</v>
      </c>
      <c r="L28" s="81">
        <v>14</v>
      </c>
      <c r="M28" s="64"/>
      <c r="N28" s="67"/>
      <c r="O28" s="67"/>
      <c r="P28" s="67"/>
      <c r="Q28" s="67"/>
      <c r="R28" s="275">
        <f t="shared" ref="R28" si="5">E28*S28%</f>
        <v>38.75</v>
      </c>
      <c r="S28" s="281">
        <v>5</v>
      </c>
      <c r="T28" s="135">
        <v>38</v>
      </c>
      <c r="U28" s="282">
        <f t="shared" ref="U28" si="6">T28/E28%</f>
        <v>4.903225806451613</v>
      </c>
      <c r="V28" s="67"/>
      <c r="W28" s="283">
        <v>5</v>
      </c>
      <c r="X28" s="283">
        <f t="shared" ref="X28" si="7">T28-W28-Y28</f>
        <v>22</v>
      </c>
      <c r="Y28" s="277">
        <v>11</v>
      </c>
      <c r="Z28" s="73"/>
    </row>
    <row r="29" spans="1:26" s="175" customFormat="1" ht="30">
      <c r="A29" s="267" t="s">
        <v>43</v>
      </c>
      <c r="B29" s="268" t="s">
        <v>44</v>
      </c>
      <c r="C29" s="186">
        <v>61.18</v>
      </c>
      <c r="D29" s="187">
        <v>216</v>
      </c>
      <c r="E29" s="269">
        <v>322</v>
      </c>
      <c r="F29" s="168">
        <f t="shared" ref="F29:F30" si="8">E29/C29</f>
        <v>5.2631578947368425</v>
      </c>
      <c r="G29" s="180">
        <v>17</v>
      </c>
      <c r="H29" s="181">
        <v>8</v>
      </c>
      <c r="I29" s="213"/>
      <c r="J29" s="170">
        <v>4</v>
      </c>
      <c r="K29" s="216">
        <v>7</v>
      </c>
      <c r="L29" s="216">
        <v>6</v>
      </c>
      <c r="M29" s="245">
        <v>9</v>
      </c>
      <c r="N29" s="180">
        <v>2</v>
      </c>
      <c r="O29" s="180">
        <v>3</v>
      </c>
      <c r="P29" s="180">
        <v>4</v>
      </c>
      <c r="Q29" s="180">
        <v>53</v>
      </c>
      <c r="R29" s="270">
        <f t="shared" ref="R29:R30" si="9">E29*S29%</f>
        <v>25.76</v>
      </c>
      <c r="S29" s="271">
        <v>8</v>
      </c>
      <c r="T29" s="173">
        <v>24</v>
      </c>
      <c r="U29" s="271">
        <f t="shared" ref="U29:U30" si="10">T29/E29%</f>
        <v>7.4534161490683228</v>
      </c>
      <c r="V29" s="180"/>
      <c r="W29" s="272">
        <f t="shared" ref="W29:W30" si="11">T29*15%</f>
        <v>3.5999999999999996</v>
      </c>
      <c r="X29" s="272">
        <f t="shared" ref="X29:X30" si="12">T29-W29-Y29</f>
        <v>13.2</v>
      </c>
      <c r="Y29" s="272">
        <f t="shared" ref="Y29:Y30" si="13">T29*30%</f>
        <v>7.1999999999999993</v>
      </c>
      <c r="Z29" s="286"/>
    </row>
    <row r="30" spans="1:26" s="175" customFormat="1" ht="15.75">
      <c r="A30" s="267" t="s">
        <v>45</v>
      </c>
      <c r="B30" s="268" t="s">
        <v>46</v>
      </c>
      <c r="C30" s="186">
        <v>79.2</v>
      </c>
      <c r="D30" s="187">
        <v>688</v>
      </c>
      <c r="E30" s="269">
        <v>730</v>
      </c>
      <c r="F30" s="168">
        <f t="shared" si="8"/>
        <v>9.2171717171717162</v>
      </c>
      <c r="G30" s="180">
        <v>65</v>
      </c>
      <c r="H30" s="181">
        <v>12</v>
      </c>
      <c r="I30" s="187"/>
      <c r="J30" s="170">
        <v>15</v>
      </c>
      <c r="K30" s="255">
        <v>30</v>
      </c>
      <c r="L30" s="255">
        <v>20</v>
      </c>
      <c r="M30" s="181">
        <v>30</v>
      </c>
      <c r="N30" s="180"/>
      <c r="O30" s="180">
        <v>20</v>
      </c>
      <c r="P30" s="180">
        <v>10</v>
      </c>
      <c r="Q30" s="180">
        <v>46</v>
      </c>
      <c r="R30" s="270">
        <f t="shared" si="9"/>
        <v>87.6</v>
      </c>
      <c r="S30" s="271">
        <v>12</v>
      </c>
      <c r="T30" s="173">
        <v>87</v>
      </c>
      <c r="U30" s="271">
        <f t="shared" si="10"/>
        <v>11.917808219178083</v>
      </c>
      <c r="V30" s="180"/>
      <c r="W30" s="272">
        <f t="shared" si="11"/>
        <v>13.049999999999999</v>
      </c>
      <c r="X30" s="272">
        <f t="shared" si="12"/>
        <v>47.850000000000009</v>
      </c>
      <c r="Y30" s="272">
        <f t="shared" si="13"/>
        <v>26.099999999999998</v>
      </c>
      <c r="Z30" s="286"/>
    </row>
    <row r="31" spans="1:26" ht="15.75">
      <c r="A31" s="67"/>
      <c r="B31" s="284" t="s">
        <v>40</v>
      </c>
      <c r="C31" s="273"/>
      <c r="D31" s="12"/>
      <c r="E31" s="103">
        <v>1617</v>
      </c>
      <c r="F31" s="103"/>
      <c r="G31" s="12">
        <f>SUM(G28:G30)</f>
        <v>110</v>
      </c>
      <c r="H31" s="12"/>
      <c r="I31" s="12"/>
      <c r="J31" s="82">
        <f>SUM(J28:J30)</f>
        <v>26</v>
      </c>
      <c r="K31" s="82">
        <f>SUM(K28:K30)</f>
        <v>44</v>
      </c>
      <c r="L31" s="82">
        <f>SUM(L28:L30)</f>
        <v>40</v>
      </c>
      <c r="M31" s="12"/>
      <c r="N31" s="274"/>
      <c r="O31" s="274"/>
      <c r="P31" s="274"/>
      <c r="Q31" s="274"/>
      <c r="R31" s="275"/>
      <c r="S31" s="292"/>
      <c r="T31" s="162">
        <f>SUM(T28:T30)</f>
        <v>149</v>
      </c>
      <c r="U31" s="274"/>
      <c r="V31" s="274"/>
      <c r="W31" s="276"/>
      <c r="X31" s="276"/>
      <c r="Y31" s="277"/>
      <c r="Z31" s="73"/>
    </row>
    <row r="32" spans="1:26">
      <c r="A32" s="324" t="s">
        <v>47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4"/>
    </row>
    <row r="33" spans="1:25" ht="15.75">
      <c r="A33" s="1"/>
      <c r="B33" s="2" t="s">
        <v>48</v>
      </c>
      <c r="C33" s="125">
        <v>261.63</v>
      </c>
      <c r="D33" s="52">
        <v>948</v>
      </c>
      <c r="E33" s="99">
        <v>1490</v>
      </c>
      <c r="F33" s="109">
        <f>E33/C33</f>
        <v>5.6950655505867065</v>
      </c>
      <c r="G33" s="70">
        <v>75</v>
      </c>
      <c r="H33" s="8">
        <v>8</v>
      </c>
      <c r="I33" s="9"/>
      <c r="J33" s="85">
        <v>18</v>
      </c>
      <c r="K33" s="22">
        <v>20</v>
      </c>
      <c r="L33" s="22">
        <v>37</v>
      </c>
      <c r="M33" s="62"/>
      <c r="N33" s="4"/>
      <c r="O33" s="4"/>
      <c r="P33" s="4"/>
      <c r="Q33" s="4"/>
      <c r="R33" s="114">
        <f t="shared" ref="R33" si="14">E33*S33%</f>
        <v>119.2</v>
      </c>
      <c r="S33" s="104">
        <v>8</v>
      </c>
      <c r="T33" s="135">
        <v>141</v>
      </c>
      <c r="U33" s="95">
        <f t="shared" ref="U33" si="15">T33/E33%</f>
        <v>9.4630872483221466</v>
      </c>
      <c r="V33" s="4"/>
      <c r="W33" s="120">
        <f t="shared" ref="W33" si="16">T33*15%</f>
        <v>21.15</v>
      </c>
      <c r="X33" s="120">
        <f t="shared" ref="X33" si="17">T33-W33-Y33</f>
        <v>77.55</v>
      </c>
      <c r="Y33" s="121">
        <f t="shared" ref="Y33" si="18">T33*30%</f>
        <v>42.3</v>
      </c>
    </row>
    <row r="34" spans="1:25" s="175" customFormat="1" ht="15.75">
      <c r="A34" s="267" t="s">
        <v>49</v>
      </c>
      <c r="B34" s="268" t="s">
        <v>50</v>
      </c>
      <c r="C34" s="186">
        <v>85.87</v>
      </c>
      <c r="D34" s="187">
        <v>1418</v>
      </c>
      <c r="E34" s="269">
        <v>1312</v>
      </c>
      <c r="F34" s="168">
        <f t="shared" ref="F34:F36" si="19">E34/C34</f>
        <v>15.278909980202631</v>
      </c>
      <c r="G34" s="180">
        <v>170</v>
      </c>
      <c r="H34" s="181">
        <v>12</v>
      </c>
      <c r="I34" s="187"/>
      <c r="J34" s="183">
        <v>42</v>
      </c>
      <c r="K34" s="184">
        <v>45</v>
      </c>
      <c r="L34" s="184">
        <v>83</v>
      </c>
      <c r="M34" s="184">
        <v>136</v>
      </c>
      <c r="N34" s="180">
        <v>40</v>
      </c>
      <c r="O34" s="180">
        <v>40</v>
      </c>
      <c r="P34" s="180">
        <v>56</v>
      </c>
      <c r="Q34" s="180">
        <v>80</v>
      </c>
      <c r="R34" s="270">
        <f t="shared" ref="R34:R36" si="20">E34*S34%</f>
        <v>157.44</v>
      </c>
      <c r="S34" s="271">
        <v>12</v>
      </c>
      <c r="T34" s="173">
        <v>157</v>
      </c>
      <c r="U34" s="271">
        <f t="shared" ref="U34:U37" si="21">T34/E34%</f>
        <v>11.966463414634147</v>
      </c>
      <c r="V34" s="180"/>
      <c r="W34" s="272">
        <f t="shared" ref="W34:W37" si="22">T34*15%</f>
        <v>23.55</v>
      </c>
      <c r="X34" s="272">
        <f t="shared" ref="X34:X37" si="23">T34-W34-Y34</f>
        <v>86.35</v>
      </c>
      <c r="Y34" s="272">
        <f t="shared" ref="Y34:Y37" si="24">T34*30%</f>
        <v>47.1</v>
      </c>
    </row>
    <row r="35" spans="1:25" s="175" customFormat="1" ht="15.75">
      <c r="A35" s="267" t="s">
        <v>51</v>
      </c>
      <c r="B35" s="268" t="s">
        <v>52</v>
      </c>
      <c r="C35" s="186">
        <v>12.04</v>
      </c>
      <c r="D35" s="187">
        <v>88</v>
      </c>
      <c r="E35" s="269">
        <v>96</v>
      </c>
      <c r="F35" s="168">
        <f t="shared" si="19"/>
        <v>7.9734219269102997</v>
      </c>
      <c r="G35" s="180">
        <v>8</v>
      </c>
      <c r="H35" s="181">
        <v>10</v>
      </c>
      <c r="I35" s="187"/>
      <c r="J35" s="183">
        <v>2</v>
      </c>
      <c r="K35" s="184">
        <v>4</v>
      </c>
      <c r="L35" s="184">
        <v>2</v>
      </c>
      <c r="M35" s="184">
        <v>8</v>
      </c>
      <c r="N35" s="180"/>
      <c r="O35" s="180">
        <v>7</v>
      </c>
      <c r="P35" s="180">
        <v>1</v>
      </c>
      <c r="Q35" s="180">
        <v>12</v>
      </c>
      <c r="R35" s="270">
        <f t="shared" si="20"/>
        <v>9.6000000000000014</v>
      </c>
      <c r="S35" s="271">
        <v>10</v>
      </c>
      <c r="T35" s="173">
        <v>9</v>
      </c>
      <c r="U35" s="271">
        <f t="shared" si="21"/>
        <v>9.375</v>
      </c>
      <c r="V35" s="180"/>
      <c r="W35" s="272">
        <f t="shared" si="22"/>
        <v>1.3499999999999999</v>
      </c>
      <c r="X35" s="272">
        <f t="shared" si="23"/>
        <v>4.9500000000000011</v>
      </c>
      <c r="Y35" s="272">
        <f t="shared" si="24"/>
        <v>2.6999999999999997</v>
      </c>
    </row>
    <row r="36" spans="1:25" s="137" customFormat="1" ht="15.75">
      <c r="A36" s="296" t="s">
        <v>331</v>
      </c>
      <c r="B36" s="155" t="s">
        <v>53</v>
      </c>
      <c r="C36" s="142">
        <v>51.43</v>
      </c>
      <c r="D36" s="155">
        <v>0</v>
      </c>
      <c r="E36" s="297">
        <v>189</v>
      </c>
      <c r="F36" s="127">
        <f t="shared" si="19"/>
        <v>3.6748979195022362</v>
      </c>
      <c r="G36" s="155">
        <v>0</v>
      </c>
      <c r="H36" s="155"/>
      <c r="I36" s="155"/>
      <c r="J36" s="244">
        <v>0</v>
      </c>
      <c r="K36" s="155">
        <v>0</v>
      </c>
      <c r="L36" s="155">
        <v>0</v>
      </c>
      <c r="M36" s="155"/>
      <c r="N36" s="128"/>
      <c r="O36" s="128"/>
      <c r="P36" s="128"/>
      <c r="Q36" s="128"/>
      <c r="R36" s="287">
        <f t="shared" si="20"/>
        <v>13.23</v>
      </c>
      <c r="S36" s="288">
        <v>7</v>
      </c>
      <c r="T36" s="135">
        <v>13</v>
      </c>
      <c r="U36" s="288">
        <f t="shared" si="21"/>
        <v>6.878306878306879</v>
      </c>
      <c r="V36" s="128"/>
      <c r="W36" s="298">
        <f t="shared" si="22"/>
        <v>1.95</v>
      </c>
      <c r="X36" s="298">
        <f t="shared" si="23"/>
        <v>7.15</v>
      </c>
      <c r="Y36" s="298">
        <f t="shared" si="24"/>
        <v>3.9</v>
      </c>
    </row>
    <row r="37" spans="1:25" ht="15.75">
      <c r="A37" s="67"/>
      <c r="B37" s="284" t="s">
        <v>40</v>
      </c>
      <c r="C37" s="273"/>
      <c r="D37" s="12"/>
      <c r="E37" s="103">
        <v>2733</v>
      </c>
      <c r="F37" s="103"/>
      <c r="G37" s="12">
        <f>SUM(G33:G36)</f>
        <v>253</v>
      </c>
      <c r="H37" s="12"/>
      <c r="I37" s="12"/>
      <c r="J37" s="82">
        <f>SUM(J33:J36)</f>
        <v>62</v>
      </c>
      <c r="K37" s="12">
        <f>SUM(K33:K36)</f>
        <v>69</v>
      </c>
      <c r="L37" s="12">
        <f>SUM(L33:L36)</f>
        <v>122</v>
      </c>
      <c r="M37" s="12"/>
      <c r="N37" s="274"/>
      <c r="O37" s="274"/>
      <c r="P37" s="274"/>
      <c r="Q37" s="274"/>
      <c r="R37" s="299"/>
      <c r="S37" s="274"/>
      <c r="T37" s="162">
        <f>SUM(T33:T36)</f>
        <v>320</v>
      </c>
      <c r="U37" s="274">
        <f t="shared" si="21"/>
        <v>11.708744968898646</v>
      </c>
      <c r="V37" s="274"/>
      <c r="W37" s="276">
        <f t="shared" si="22"/>
        <v>48</v>
      </c>
      <c r="X37" s="276">
        <f t="shared" si="23"/>
        <v>176</v>
      </c>
      <c r="Y37" s="277">
        <f t="shared" si="24"/>
        <v>96</v>
      </c>
    </row>
    <row r="38" spans="1:25">
      <c r="A38" s="324" t="s">
        <v>54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4"/>
    </row>
    <row r="39" spans="1:25" ht="15.75">
      <c r="A39" s="1" t="s">
        <v>55</v>
      </c>
      <c r="B39" s="2" t="s">
        <v>48</v>
      </c>
      <c r="C39" s="143">
        <v>163.19999999999999</v>
      </c>
      <c r="D39" s="52">
        <v>177</v>
      </c>
      <c r="E39" s="99">
        <v>532</v>
      </c>
      <c r="F39" s="109">
        <f>E39/C39</f>
        <v>3.2598039215686279</v>
      </c>
      <c r="G39" s="70">
        <v>8</v>
      </c>
      <c r="H39" s="8">
        <v>5</v>
      </c>
      <c r="I39" s="9"/>
      <c r="J39" s="78">
        <v>2</v>
      </c>
      <c r="K39" s="81">
        <v>2</v>
      </c>
      <c r="L39" s="81">
        <v>4</v>
      </c>
      <c r="M39" s="62">
        <v>8</v>
      </c>
      <c r="N39" s="4"/>
      <c r="O39" s="4">
        <v>5</v>
      </c>
      <c r="P39" s="4">
        <v>3</v>
      </c>
      <c r="Q39" s="4"/>
      <c r="R39" s="114">
        <f t="shared" ref="R39" si="25">E39*S39%</f>
        <v>37.24</v>
      </c>
      <c r="S39" s="104">
        <v>7</v>
      </c>
      <c r="T39" s="135">
        <v>37</v>
      </c>
      <c r="U39" s="95">
        <f t="shared" ref="U39" si="26">T39/E39%</f>
        <v>6.954887218045112</v>
      </c>
      <c r="V39" s="4"/>
      <c r="W39" s="120">
        <f t="shared" ref="W39" si="27">T39*15%</f>
        <v>5.55</v>
      </c>
      <c r="X39" s="120">
        <f t="shared" ref="X39" si="28">T39-W39-Y39</f>
        <v>20.350000000000001</v>
      </c>
      <c r="Y39" s="121">
        <f t="shared" ref="Y39" si="29">T39*30%</f>
        <v>11.1</v>
      </c>
    </row>
    <row r="40" spans="1:25" s="175" customFormat="1" ht="15.75">
      <c r="A40" s="267" t="s">
        <v>56</v>
      </c>
      <c r="B40" s="268" t="s">
        <v>57</v>
      </c>
      <c r="C40" s="186">
        <v>279.41000000000003</v>
      </c>
      <c r="D40" s="187">
        <v>1024</v>
      </c>
      <c r="E40" s="269">
        <v>847</v>
      </c>
      <c r="F40" s="168">
        <f t="shared" ref="F40:F43" si="30">E40/C40</f>
        <v>3.0313875666583154</v>
      </c>
      <c r="G40" s="180">
        <v>95</v>
      </c>
      <c r="H40" s="181">
        <v>9</v>
      </c>
      <c r="I40" s="213"/>
      <c r="J40" s="188">
        <v>23</v>
      </c>
      <c r="K40" s="216">
        <v>30</v>
      </c>
      <c r="L40" s="216">
        <v>42</v>
      </c>
      <c r="M40" s="184">
        <v>86</v>
      </c>
      <c r="N40" s="180">
        <v>20</v>
      </c>
      <c r="O40" s="180">
        <v>30</v>
      </c>
      <c r="P40" s="180">
        <v>36</v>
      </c>
      <c r="Q40" s="180">
        <v>91</v>
      </c>
      <c r="R40" s="270">
        <f t="shared" ref="R40:R43" si="31">E40*S40%</f>
        <v>59.290000000000006</v>
      </c>
      <c r="S40" s="271">
        <v>7</v>
      </c>
      <c r="T40" s="173">
        <v>59</v>
      </c>
      <c r="U40" s="271">
        <f t="shared" ref="U40:U43" si="32">T40/E40%</f>
        <v>6.9657615112160558</v>
      </c>
      <c r="V40" s="180"/>
      <c r="W40" s="272">
        <f t="shared" ref="W40:W43" si="33">T40*15%</f>
        <v>8.85</v>
      </c>
      <c r="X40" s="272">
        <f t="shared" ref="X40:X43" si="34">T40-W40-Y40</f>
        <v>32.450000000000003</v>
      </c>
      <c r="Y40" s="272">
        <f t="shared" ref="Y40:Y43" si="35">T40*30%</f>
        <v>17.7</v>
      </c>
    </row>
    <row r="41" spans="1:25" s="175" customFormat="1" ht="30">
      <c r="A41" s="267" t="s">
        <v>58</v>
      </c>
      <c r="B41" s="268" t="s">
        <v>59</v>
      </c>
      <c r="C41" s="186">
        <v>65.47</v>
      </c>
      <c r="D41" s="187">
        <v>680</v>
      </c>
      <c r="E41" s="269">
        <v>677</v>
      </c>
      <c r="F41" s="168">
        <f t="shared" si="30"/>
        <v>10.340614021689323</v>
      </c>
      <c r="G41" s="180">
        <v>81</v>
      </c>
      <c r="H41" s="181">
        <v>12</v>
      </c>
      <c r="I41" s="213"/>
      <c r="J41" s="188">
        <v>20</v>
      </c>
      <c r="K41" s="216">
        <v>0</v>
      </c>
      <c r="L41" s="216">
        <v>40</v>
      </c>
      <c r="M41" s="184">
        <v>81</v>
      </c>
      <c r="N41" s="180">
        <v>20</v>
      </c>
      <c r="O41" s="180">
        <v>21</v>
      </c>
      <c r="P41" s="180">
        <v>40</v>
      </c>
      <c r="Q41" s="180">
        <v>100</v>
      </c>
      <c r="R41" s="270">
        <f t="shared" si="31"/>
        <v>101.55</v>
      </c>
      <c r="S41" s="271">
        <v>15</v>
      </c>
      <c r="T41" s="173">
        <v>101</v>
      </c>
      <c r="U41" s="271">
        <f t="shared" si="32"/>
        <v>14.918759231905467</v>
      </c>
      <c r="V41" s="180"/>
      <c r="W41" s="272">
        <f t="shared" si="33"/>
        <v>15.149999999999999</v>
      </c>
      <c r="X41" s="272">
        <f t="shared" si="34"/>
        <v>55.55</v>
      </c>
      <c r="Y41" s="272">
        <f t="shared" si="35"/>
        <v>30.299999999999997</v>
      </c>
    </row>
    <row r="42" spans="1:25" s="175" customFormat="1" ht="30">
      <c r="A42" s="267"/>
      <c r="B42" s="268" t="s">
        <v>60</v>
      </c>
      <c r="C42" s="186">
        <v>33.369999999999997</v>
      </c>
      <c r="D42" s="187">
        <v>0</v>
      </c>
      <c r="E42" s="269">
        <v>14</v>
      </c>
      <c r="F42" s="168">
        <f t="shared" si="30"/>
        <v>0.41953850764159428</v>
      </c>
      <c r="G42" s="180">
        <v>0</v>
      </c>
      <c r="H42" s="181">
        <v>0</v>
      </c>
      <c r="I42" s="213"/>
      <c r="J42" s="188">
        <v>0</v>
      </c>
      <c r="K42" s="216">
        <v>21</v>
      </c>
      <c r="L42" s="216">
        <v>0</v>
      </c>
      <c r="M42" s="184"/>
      <c r="N42" s="180"/>
      <c r="O42" s="180"/>
      <c r="P42" s="180"/>
      <c r="Q42" s="180"/>
      <c r="R42" s="270">
        <f t="shared" si="31"/>
        <v>0.42</v>
      </c>
      <c r="S42" s="271">
        <v>3</v>
      </c>
      <c r="T42" s="173">
        <v>0</v>
      </c>
      <c r="U42" s="271">
        <f t="shared" si="32"/>
        <v>0</v>
      </c>
      <c r="V42" s="180"/>
      <c r="W42" s="272">
        <f t="shared" si="33"/>
        <v>0</v>
      </c>
      <c r="X42" s="272">
        <f t="shared" si="34"/>
        <v>0</v>
      </c>
      <c r="Y42" s="272">
        <f t="shared" si="35"/>
        <v>0</v>
      </c>
    </row>
    <row r="43" spans="1:25" s="175" customFormat="1" ht="15.75">
      <c r="A43" s="267" t="s">
        <v>61</v>
      </c>
      <c r="B43" s="268" t="s">
        <v>62</v>
      </c>
      <c r="C43" s="186">
        <v>64.2</v>
      </c>
      <c r="D43" s="187">
        <v>834</v>
      </c>
      <c r="E43" s="269">
        <v>787</v>
      </c>
      <c r="F43" s="168">
        <f t="shared" si="30"/>
        <v>12.258566978193146</v>
      </c>
      <c r="G43" s="180">
        <v>150</v>
      </c>
      <c r="H43" s="181">
        <v>18</v>
      </c>
      <c r="I43" s="187"/>
      <c r="J43" s="188">
        <v>10</v>
      </c>
      <c r="K43" s="216">
        <v>105</v>
      </c>
      <c r="L43" s="216">
        <v>35</v>
      </c>
      <c r="M43" s="184">
        <v>48</v>
      </c>
      <c r="N43" s="180">
        <v>48</v>
      </c>
      <c r="O43" s="180"/>
      <c r="P43" s="180">
        <v>47</v>
      </c>
      <c r="Q43" s="180"/>
      <c r="R43" s="270">
        <f t="shared" si="31"/>
        <v>157.4</v>
      </c>
      <c r="S43" s="271">
        <v>20</v>
      </c>
      <c r="T43" s="173">
        <v>157</v>
      </c>
      <c r="U43" s="271">
        <f t="shared" si="32"/>
        <v>19.949174078780178</v>
      </c>
      <c r="V43" s="180"/>
      <c r="W43" s="272">
        <f t="shared" si="33"/>
        <v>23.55</v>
      </c>
      <c r="X43" s="272">
        <f t="shared" si="34"/>
        <v>86.35</v>
      </c>
      <c r="Y43" s="272">
        <f t="shared" si="35"/>
        <v>47.1</v>
      </c>
    </row>
    <row r="44" spans="1:25" ht="15.75">
      <c r="A44" s="67"/>
      <c r="B44" s="284" t="s">
        <v>40</v>
      </c>
      <c r="C44" s="273"/>
      <c r="D44" s="12"/>
      <c r="E44" s="103">
        <v>2530</v>
      </c>
      <c r="F44" s="103"/>
      <c r="G44" s="12">
        <f>SUM(G39:G43)</f>
        <v>334</v>
      </c>
      <c r="H44" s="12"/>
      <c r="I44" s="12"/>
      <c r="J44" s="82">
        <f>SUM(J39:J43)</f>
        <v>55</v>
      </c>
      <c r="K44" s="82">
        <f>SUM(K39:K43)</f>
        <v>158</v>
      </c>
      <c r="L44" s="82">
        <f>SUM(L39:L43)</f>
        <v>121</v>
      </c>
      <c r="M44" s="12"/>
      <c r="N44" s="274"/>
      <c r="O44" s="274"/>
      <c r="P44" s="274"/>
      <c r="Q44" s="274"/>
      <c r="R44" s="275"/>
      <c r="S44" s="292"/>
      <c r="T44" s="135">
        <f>SUM(T39:T43)</f>
        <v>354</v>
      </c>
      <c r="U44" s="274"/>
      <c r="V44" s="274"/>
      <c r="W44" s="276"/>
      <c r="X44" s="276"/>
      <c r="Y44" s="277"/>
    </row>
    <row r="45" spans="1:25">
      <c r="A45" s="323" t="s">
        <v>63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4"/>
    </row>
    <row r="46" spans="1:25" ht="15.75">
      <c r="A46" s="278" t="s">
        <v>64</v>
      </c>
      <c r="B46" s="293" t="s">
        <v>25</v>
      </c>
      <c r="C46" s="144">
        <v>817.6</v>
      </c>
      <c r="D46" s="52">
        <v>3208</v>
      </c>
      <c r="E46" s="280">
        <v>2142</v>
      </c>
      <c r="F46" s="109">
        <f>E46/C46</f>
        <v>2.6198630136986303</v>
      </c>
      <c r="G46" s="70">
        <v>220</v>
      </c>
      <c r="H46" s="8">
        <v>7</v>
      </c>
      <c r="I46" s="9"/>
      <c r="J46" s="78">
        <v>55</v>
      </c>
      <c r="K46" s="22">
        <v>55</v>
      </c>
      <c r="L46" s="22">
        <v>110</v>
      </c>
      <c r="M46" s="62"/>
      <c r="N46" s="67"/>
      <c r="O46" s="67"/>
      <c r="P46" s="67"/>
      <c r="Q46" s="67"/>
      <c r="R46" s="275">
        <f t="shared" ref="R46" si="36">E46*S46%</f>
        <v>149.94000000000003</v>
      </c>
      <c r="S46" s="281">
        <v>7</v>
      </c>
      <c r="T46" s="135">
        <v>149</v>
      </c>
      <c r="U46" s="282">
        <f t="shared" ref="U46" si="37">T46/E46%</f>
        <v>6.9561157796451907</v>
      </c>
      <c r="V46" s="67"/>
      <c r="W46" s="283">
        <f t="shared" ref="W46" si="38">T46*15%</f>
        <v>22.349999999999998</v>
      </c>
      <c r="X46" s="283">
        <f t="shared" ref="X46" si="39">T46-W46-Y46</f>
        <v>81.950000000000017</v>
      </c>
      <c r="Y46" s="277">
        <f t="shared" ref="Y46" si="40">T46*30%</f>
        <v>44.699999999999996</v>
      </c>
    </row>
    <row r="47" spans="1:25" s="175" customFormat="1" ht="15.75">
      <c r="A47" s="267" t="s">
        <v>65</v>
      </c>
      <c r="B47" s="263" t="s">
        <v>66</v>
      </c>
      <c r="C47" s="258">
        <v>120.7</v>
      </c>
      <c r="D47" s="187">
        <v>418</v>
      </c>
      <c r="E47" s="269">
        <v>651</v>
      </c>
      <c r="F47" s="168">
        <f t="shared" ref="F47:F49" si="41">E47/C47</f>
        <v>5.3935376967688482</v>
      </c>
      <c r="G47" s="180">
        <v>29</v>
      </c>
      <c r="H47" s="181">
        <v>7</v>
      </c>
      <c r="I47" s="187"/>
      <c r="J47" s="188">
        <v>5</v>
      </c>
      <c r="K47" s="184">
        <v>24</v>
      </c>
      <c r="L47" s="184">
        <v>0</v>
      </c>
      <c r="M47" s="184">
        <v>29</v>
      </c>
      <c r="N47" s="180">
        <v>5</v>
      </c>
      <c r="O47" s="180">
        <v>24</v>
      </c>
      <c r="P47" s="180"/>
      <c r="Q47" s="180">
        <v>100</v>
      </c>
      <c r="R47" s="270">
        <f t="shared" ref="R47:R49" si="42">E47*S47%</f>
        <v>52.08</v>
      </c>
      <c r="S47" s="271">
        <v>8</v>
      </c>
      <c r="T47" s="173">
        <v>52</v>
      </c>
      <c r="U47" s="271">
        <f t="shared" ref="U47:U49" si="43">T47/E47%</f>
        <v>7.9877112135176658</v>
      </c>
      <c r="V47" s="180"/>
      <c r="W47" s="272">
        <f t="shared" ref="W47:W49" si="44">T47*15%</f>
        <v>7.8</v>
      </c>
      <c r="X47" s="272">
        <f t="shared" ref="X47:X49" si="45">T47-W47-Y47</f>
        <v>28.6</v>
      </c>
      <c r="Y47" s="272">
        <f t="shared" ref="Y47:Y49" si="46">T47*30%</f>
        <v>15.6</v>
      </c>
    </row>
    <row r="48" spans="1:25" s="175" customFormat="1" ht="15.75">
      <c r="A48" s="169">
        <v>5.4</v>
      </c>
      <c r="B48" s="169" t="s">
        <v>67</v>
      </c>
      <c r="C48" s="211">
        <v>152.30000000000001</v>
      </c>
      <c r="D48" s="187">
        <v>401</v>
      </c>
      <c r="E48" s="294">
        <v>475</v>
      </c>
      <c r="F48" s="168">
        <f t="shared" si="41"/>
        <v>3.1188443860801049</v>
      </c>
      <c r="G48" s="180">
        <v>26</v>
      </c>
      <c r="H48" s="169">
        <v>6.5</v>
      </c>
      <c r="I48" s="187"/>
      <c r="J48" s="188">
        <v>6</v>
      </c>
      <c r="K48" s="184">
        <v>7</v>
      </c>
      <c r="L48" s="184">
        <v>13</v>
      </c>
      <c r="M48" s="184">
        <v>26</v>
      </c>
      <c r="N48" s="180">
        <v>6</v>
      </c>
      <c r="O48" s="180">
        <v>7</v>
      </c>
      <c r="P48" s="180">
        <v>13</v>
      </c>
      <c r="Q48" s="180">
        <v>100</v>
      </c>
      <c r="R48" s="270">
        <f t="shared" si="42"/>
        <v>33.25</v>
      </c>
      <c r="S48" s="271">
        <v>7</v>
      </c>
      <c r="T48" s="173">
        <v>20</v>
      </c>
      <c r="U48" s="271">
        <f t="shared" si="43"/>
        <v>4.2105263157894735</v>
      </c>
      <c r="V48" s="180"/>
      <c r="W48" s="272">
        <v>3</v>
      </c>
      <c r="X48" s="272">
        <v>11</v>
      </c>
      <c r="Y48" s="272">
        <v>6</v>
      </c>
    </row>
    <row r="49" spans="1:25" s="175" customFormat="1" ht="30">
      <c r="A49" s="267" t="s">
        <v>68</v>
      </c>
      <c r="B49" s="198" t="s">
        <v>69</v>
      </c>
      <c r="C49" s="211">
        <v>269.19</v>
      </c>
      <c r="D49" s="295"/>
      <c r="E49" s="169">
        <v>713</v>
      </c>
      <c r="F49" s="168">
        <f t="shared" si="41"/>
        <v>2.6486868011441733</v>
      </c>
      <c r="G49" s="169">
        <v>0</v>
      </c>
      <c r="H49" s="169"/>
      <c r="I49" s="169"/>
      <c r="J49" s="170">
        <v>0</v>
      </c>
      <c r="K49" s="169">
        <v>0</v>
      </c>
      <c r="L49" s="169">
        <v>123</v>
      </c>
      <c r="M49" s="169"/>
      <c r="N49" s="180"/>
      <c r="O49" s="180"/>
      <c r="P49" s="180"/>
      <c r="Q49" s="180"/>
      <c r="R49" s="270">
        <f t="shared" si="42"/>
        <v>49.910000000000004</v>
      </c>
      <c r="S49" s="271">
        <v>7</v>
      </c>
      <c r="T49" s="173">
        <v>49</v>
      </c>
      <c r="U49" s="271">
        <f t="shared" si="43"/>
        <v>6.8723702664796633</v>
      </c>
      <c r="V49" s="180"/>
      <c r="W49" s="272">
        <f t="shared" si="44"/>
        <v>7.35</v>
      </c>
      <c r="X49" s="272">
        <f t="shared" si="45"/>
        <v>26.95</v>
      </c>
      <c r="Y49" s="272">
        <f t="shared" si="46"/>
        <v>14.7</v>
      </c>
    </row>
    <row r="50" spans="1:25" ht="15.75">
      <c r="A50" s="67"/>
      <c r="B50" s="284" t="s">
        <v>40</v>
      </c>
      <c r="C50" s="273"/>
      <c r="D50" s="12"/>
      <c r="E50" s="103">
        <v>3299</v>
      </c>
      <c r="F50" s="103"/>
      <c r="G50" s="12">
        <f>SUM(G46:G49)</f>
        <v>275</v>
      </c>
      <c r="H50" s="12"/>
      <c r="I50" s="12"/>
      <c r="J50" s="82">
        <f>SUM(J46:J49)</f>
        <v>66</v>
      </c>
      <c r="K50" s="12">
        <f>SUM(K46:K49)</f>
        <v>86</v>
      </c>
      <c r="L50" s="12">
        <f>SUM(L46:L49)</f>
        <v>246</v>
      </c>
      <c r="M50" s="12"/>
      <c r="N50" s="274"/>
      <c r="O50" s="274"/>
      <c r="P50" s="274"/>
      <c r="Q50" s="274"/>
      <c r="R50" s="275"/>
      <c r="S50" s="292"/>
      <c r="T50" s="135">
        <f>SUM(T46:T49)</f>
        <v>270</v>
      </c>
      <c r="U50" s="274"/>
      <c r="V50" s="274"/>
      <c r="W50" s="276"/>
      <c r="X50" s="276"/>
      <c r="Y50" s="277"/>
    </row>
    <row r="51" spans="1:25">
      <c r="A51" s="319" t="s">
        <v>70</v>
      </c>
      <c r="B51" s="320"/>
      <c r="C51" s="320"/>
      <c r="D51" s="320"/>
      <c r="E51" s="320"/>
      <c r="F51" s="320"/>
      <c r="G51" s="322"/>
      <c r="H51" s="322"/>
      <c r="I51" s="322"/>
      <c r="J51" s="322"/>
      <c r="K51" s="322"/>
      <c r="L51" s="322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1"/>
    </row>
    <row r="52" spans="1:25" ht="15.75">
      <c r="A52" s="20" t="s">
        <v>71</v>
      </c>
      <c r="B52" s="21" t="s">
        <v>25</v>
      </c>
      <c r="C52" s="145">
        <v>189.9</v>
      </c>
      <c r="D52" s="10">
        <v>0</v>
      </c>
      <c r="E52" s="41">
        <v>10</v>
      </c>
      <c r="F52" s="109">
        <f>E52/C52</f>
        <v>5.2659294365455502E-2</v>
      </c>
      <c r="G52" s="70">
        <v>0</v>
      </c>
      <c r="H52" s="23">
        <v>0</v>
      </c>
      <c r="I52" s="24"/>
      <c r="J52" s="87">
        <v>0</v>
      </c>
      <c r="K52" s="23">
        <v>0</v>
      </c>
      <c r="L52" s="23">
        <v>0</v>
      </c>
      <c r="M52" s="65"/>
      <c r="N52" s="4"/>
      <c r="O52" s="4"/>
      <c r="P52" s="4"/>
      <c r="Q52" s="4"/>
      <c r="R52" s="114">
        <f t="shared" ref="R52" si="47">E52*S52%</f>
        <v>0.3</v>
      </c>
      <c r="S52" s="104">
        <v>3</v>
      </c>
      <c r="T52" s="135">
        <v>0</v>
      </c>
      <c r="U52" s="95">
        <f t="shared" ref="U52" si="48">T52/E52%</f>
        <v>0</v>
      </c>
      <c r="V52" s="4"/>
      <c r="W52" s="120">
        <f t="shared" ref="W52" si="49">T52*15%</f>
        <v>0</v>
      </c>
      <c r="X52" s="120">
        <f t="shared" ref="X52" si="50">T52-W52-Y52</f>
        <v>0</v>
      </c>
      <c r="Y52" s="121">
        <f t="shared" ref="Y52" si="51">T52*30%</f>
        <v>0</v>
      </c>
    </row>
    <row r="53" spans="1:25" s="175" customFormat="1" ht="15.75">
      <c r="A53" s="164" t="s">
        <v>72</v>
      </c>
      <c r="B53" s="185" t="s">
        <v>73</v>
      </c>
      <c r="C53" s="247">
        <v>203.81</v>
      </c>
      <c r="D53" s="167">
        <v>0</v>
      </c>
      <c r="E53" s="198">
        <v>84</v>
      </c>
      <c r="F53" s="168">
        <f>E53/C53</f>
        <v>0.41214856974633235</v>
      </c>
      <c r="G53" s="169">
        <v>0</v>
      </c>
      <c r="H53" s="198">
        <v>0</v>
      </c>
      <c r="I53" s="169"/>
      <c r="J53" s="170">
        <v>0</v>
      </c>
      <c r="K53" s="198">
        <v>0</v>
      </c>
      <c r="L53" s="198">
        <v>0</v>
      </c>
      <c r="M53" s="198"/>
      <c r="N53" s="167"/>
      <c r="O53" s="167"/>
      <c r="P53" s="167"/>
      <c r="Q53" s="167"/>
      <c r="R53" s="171">
        <f t="shared" ref="R53" si="52">E53*S53%</f>
        <v>2.52</v>
      </c>
      <c r="S53" s="172">
        <v>3</v>
      </c>
      <c r="T53" s="173">
        <v>2</v>
      </c>
      <c r="U53" s="172">
        <f t="shared" ref="U53" si="53">T53/E53%</f>
        <v>2.3809523809523809</v>
      </c>
      <c r="V53" s="167"/>
      <c r="W53" s="174">
        <v>0</v>
      </c>
      <c r="X53" s="174">
        <v>2</v>
      </c>
      <c r="Y53" s="174">
        <v>0</v>
      </c>
    </row>
    <row r="54" spans="1:25" ht="15.75">
      <c r="A54" s="4"/>
      <c r="B54" s="48" t="s">
        <v>40</v>
      </c>
      <c r="C54" s="141"/>
      <c r="D54" s="57"/>
      <c r="E54" s="100">
        <v>9</v>
      </c>
      <c r="F54" s="103"/>
      <c r="G54" s="12">
        <f>SUM(G52:G53)</f>
        <v>0</v>
      </c>
      <c r="H54" s="57"/>
      <c r="I54" s="57"/>
      <c r="J54" s="82">
        <f>SUM(J52:J53)</f>
        <v>0</v>
      </c>
      <c r="K54" s="12">
        <f>SUM(K52:K53)</f>
        <v>0</v>
      </c>
      <c r="L54" s="12">
        <f>SUM(L52:L53)</f>
        <v>0</v>
      </c>
      <c r="M54" s="12"/>
      <c r="N54" s="13"/>
      <c r="O54" s="13"/>
      <c r="P54" s="13"/>
      <c r="Q54" s="13"/>
      <c r="R54" s="114"/>
      <c r="S54" s="105"/>
      <c r="T54" s="162">
        <f>SUM(T52:T53)</f>
        <v>2</v>
      </c>
      <c r="U54" s="13"/>
      <c r="V54" s="13"/>
      <c r="W54" s="122"/>
      <c r="X54" s="122"/>
      <c r="Y54" s="121"/>
    </row>
    <row r="55" spans="1:25">
      <c r="A55" s="319" t="s">
        <v>74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1"/>
    </row>
    <row r="56" spans="1:25" ht="15.75">
      <c r="A56" s="1" t="s">
        <v>75</v>
      </c>
      <c r="B56" s="2" t="s">
        <v>25</v>
      </c>
      <c r="C56" s="125">
        <v>233.84</v>
      </c>
      <c r="D56" s="52">
        <v>671</v>
      </c>
      <c r="E56" s="99">
        <v>788</v>
      </c>
      <c r="F56" s="109">
        <f>E56/C56</f>
        <v>3.3698255217242559</v>
      </c>
      <c r="G56" s="70">
        <v>46</v>
      </c>
      <c r="H56" s="8">
        <v>7</v>
      </c>
      <c r="I56" s="9"/>
      <c r="J56" s="78">
        <v>11</v>
      </c>
      <c r="K56" s="22">
        <v>12</v>
      </c>
      <c r="L56" s="22">
        <v>23</v>
      </c>
      <c r="M56" s="62"/>
      <c r="N56" s="4"/>
      <c r="O56" s="4"/>
      <c r="P56" s="4"/>
      <c r="Q56" s="4"/>
      <c r="R56" s="114">
        <f t="shared" ref="R56" si="54">E56*S56%</f>
        <v>55.160000000000004</v>
      </c>
      <c r="S56" s="104">
        <v>7</v>
      </c>
      <c r="T56" s="135">
        <v>55</v>
      </c>
      <c r="U56" s="95">
        <f t="shared" ref="U56" si="55">T56/E56%</f>
        <v>6.9796954314720816</v>
      </c>
      <c r="V56" s="4"/>
      <c r="W56" s="120">
        <f t="shared" ref="W56" si="56">T56*15%</f>
        <v>8.25</v>
      </c>
      <c r="X56" s="120">
        <f t="shared" ref="X56" si="57">T56-W56-Y56</f>
        <v>30.25</v>
      </c>
      <c r="Y56" s="121">
        <f t="shared" ref="Y56" si="58">T56*30%</f>
        <v>16.5</v>
      </c>
    </row>
    <row r="57" spans="1:25" s="175" customFormat="1" ht="15.75">
      <c r="A57" s="164" t="s">
        <v>76</v>
      </c>
      <c r="B57" s="248" t="s">
        <v>77</v>
      </c>
      <c r="C57" s="186">
        <v>74.459999999999994</v>
      </c>
      <c r="D57" s="213">
        <v>386</v>
      </c>
      <c r="E57" s="179">
        <v>256</v>
      </c>
      <c r="F57" s="168">
        <f>E57/C57</f>
        <v>3.4380875637926405</v>
      </c>
      <c r="G57" s="180">
        <v>42</v>
      </c>
      <c r="H57" s="181">
        <v>11</v>
      </c>
      <c r="I57" s="213"/>
      <c r="J57" s="183">
        <v>10</v>
      </c>
      <c r="K57" s="184">
        <v>12</v>
      </c>
      <c r="L57" s="184">
        <v>20</v>
      </c>
      <c r="M57" s="184">
        <v>30</v>
      </c>
      <c r="N57" s="180">
        <v>9</v>
      </c>
      <c r="O57" s="180">
        <v>6</v>
      </c>
      <c r="P57" s="180">
        <v>15</v>
      </c>
      <c r="Q57" s="180">
        <v>71.400000000000006</v>
      </c>
      <c r="R57" s="171">
        <f t="shared" ref="R57" si="59">E57*S57%</f>
        <v>17.920000000000002</v>
      </c>
      <c r="S57" s="172">
        <v>7</v>
      </c>
      <c r="T57" s="173">
        <v>17</v>
      </c>
      <c r="U57" s="172">
        <f t="shared" ref="U57" si="60">T57/E57%</f>
        <v>6.640625</v>
      </c>
      <c r="V57" s="167"/>
      <c r="W57" s="174">
        <f t="shared" ref="W57" si="61">T57*15%</f>
        <v>2.5499999999999998</v>
      </c>
      <c r="X57" s="174">
        <f t="shared" ref="X57" si="62">T57-W57-Y57</f>
        <v>9.35</v>
      </c>
      <c r="Y57" s="174">
        <f t="shared" ref="Y57" si="63">T57*30%</f>
        <v>5.0999999999999996</v>
      </c>
    </row>
    <row r="58" spans="1:25" ht="15.75">
      <c r="A58" s="4"/>
      <c r="B58" s="48" t="s">
        <v>40</v>
      </c>
      <c r="C58" s="141"/>
      <c r="D58" s="57"/>
      <c r="E58" s="100">
        <v>924</v>
      </c>
      <c r="F58" s="103"/>
      <c r="G58" s="12">
        <f>SUM(G56:G57)</f>
        <v>88</v>
      </c>
      <c r="H58" s="57"/>
      <c r="I58" s="57"/>
      <c r="J58" s="84">
        <f>SUM(J56:J57)</f>
        <v>21</v>
      </c>
      <c r="K58" s="12">
        <f>SUM(K56:K57)</f>
        <v>24</v>
      </c>
      <c r="L58" s="12">
        <f>SUM(L56:L57)</f>
        <v>43</v>
      </c>
      <c r="M58" s="12"/>
      <c r="N58" s="13"/>
      <c r="O58" s="13"/>
      <c r="P58" s="13"/>
      <c r="Q58" s="13"/>
      <c r="R58" s="114"/>
      <c r="S58" s="105"/>
      <c r="T58" s="162">
        <f>SUM(T56:T57)</f>
        <v>72</v>
      </c>
      <c r="U58" s="13"/>
      <c r="V58" s="13"/>
      <c r="W58" s="122"/>
      <c r="X58" s="122"/>
      <c r="Y58" s="121"/>
    </row>
    <row r="59" spans="1:25">
      <c r="A59" s="319" t="s">
        <v>78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1"/>
    </row>
    <row r="60" spans="1:25" ht="15.75">
      <c r="A60" s="1" t="s">
        <v>79</v>
      </c>
      <c r="B60" s="2" t="s">
        <v>48</v>
      </c>
      <c r="C60" s="125">
        <v>4100.01</v>
      </c>
      <c r="D60" s="67">
        <v>0</v>
      </c>
      <c r="E60" s="22">
        <v>0</v>
      </c>
      <c r="F60" s="109">
        <f>E60/C60</f>
        <v>0</v>
      </c>
      <c r="G60" s="62">
        <v>0</v>
      </c>
      <c r="H60" s="5"/>
      <c r="I60" s="14">
        <v>0.1</v>
      </c>
      <c r="J60" s="14">
        <v>0</v>
      </c>
      <c r="K60" s="5">
        <v>0</v>
      </c>
      <c r="L60" s="5">
        <v>0</v>
      </c>
      <c r="M60" s="62">
        <v>0</v>
      </c>
      <c r="N60" s="4"/>
      <c r="O60" s="4"/>
      <c r="P60" s="4"/>
      <c r="Q60" s="4"/>
      <c r="R60" s="114">
        <f t="shared" ref="R60" si="64">E60*S60%</f>
        <v>0</v>
      </c>
      <c r="S60" s="104">
        <v>3</v>
      </c>
      <c r="T60" s="135">
        <f t="shared" ref="T60" si="65">E60*S60%</f>
        <v>0</v>
      </c>
      <c r="U60" s="95" t="e">
        <f t="shared" ref="U60" si="66">T60/E60%</f>
        <v>#DIV/0!</v>
      </c>
      <c r="V60" s="4">
        <v>0</v>
      </c>
      <c r="W60" s="120">
        <f t="shared" ref="W60" si="67">T60*15%</f>
        <v>0</v>
      </c>
      <c r="X60" s="120">
        <f t="shared" ref="X60" si="68">T60-W60-Y60</f>
        <v>0</v>
      </c>
      <c r="Y60" s="121">
        <f t="shared" ref="Y60" si="69">T60*30%</f>
        <v>0</v>
      </c>
    </row>
    <row r="61" spans="1:25" s="137" customFormat="1" ht="15.75">
      <c r="A61" s="123" t="s">
        <v>80</v>
      </c>
      <c r="B61" s="124" t="s">
        <v>81</v>
      </c>
      <c r="C61" s="125">
        <v>1069.01</v>
      </c>
      <c r="D61" s="128">
        <v>0</v>
      </c>
      <c r="E61" s="131">
        <v>0</v>
      </c>
      <c r="F61" s="264">
        <v>0</v>
      </c>
      <c r="G61" s="131">
        <v>0</v>
      </c>
      <c r="H61" s="129"/>
      <c r="I61" s="158">
        <v>0</v>
      </c>
      <c r="J61" s="158">
        <v>0</v>
      </c>
      <c r="K61" s="157">
        <v>0</v>
      </c>
      <c r="L61" s="157">
        <v>0</v>
      </c>
      <c r="M61" s="157">
        <v>0</v>
      </c>
      <c r="N61" s="132"/>
      <c r="O61" s="132"/>
      <c r="P61" s="132"/>
      <c r="Q61" s="132"/>
      <c r="R61" s="133">
        <f t="shared" ref="R61" si="70">E61*S61%</f>
        <v>0</v>
      </c>
      <c r="S61" s="134">
        <v>3</v>
      </c>
      <c r="T61" s="135">
        <f t="shared" ref="T61" si="71">E61*S61%</f>
        <v>0</v>
      </c>
      <c r="U61" s="134" t="e">
        <f t="shared" ref="U61" si="72">T61/E61%</f>
        <v>#DIV/0!</v>
      </c>
      <c r="V61" s="132"/>
      <c r="W61" s="136">
        <f t="shared" ref="W61" si="73">T61*15%</f>
        <v>0</v>
      </c>
      <c r="X61" s="136">
        <f t="shared" ref="X61" si="74">T61-W61-Y61</f>
        <v>0</v>
      </c>
      <c r="Y61" s="136">
        <f t="shared" ref="Y61" si="75">T61*30%</f>
        <v>0</v>
      </c>
    </row>
    <row r="62" spans="1:25" ht="15.75">
      <c r="A62" s="4"/>
      <c r="B62" s="48" t="s">
        <v>40</v>
      </c>
      <c r="C62" s="141"/>
      <c r="D62" s="57"/>
      <c r="E62" s="100">
        <v>0</v>
      </c>
      <c r="F62" s="103"/>
      <c r="G62" s="57"/>
      <c r="H62" s="57"/>
      <c r="I62" s="57"/>
      <c r="J62" s="57"/>
      <c r="K62" s="12">
        <f>SUM(K60:K61)</f>
        <v>0</v>
      </c>
      <c r="L62" s="12">
        <f>SUM(L60:L61)</f>
        <v>0</v>
      </c>
      <c r="M62" s="12">
        <f>SUM(M60:M61)</f>
        <v>0</v>
      </c>
      <c r="N62" s="13"/>
      <c r="O62" s="13"/>
      <c r="P62" s="13"/>
      <c r="Q62" s="13"/>
      <c r="R62" s="114"/>
      <c r="S62" s="105"/>
      <c r="T62" s="162">
        <f>SUM(T60:T61)</f>
        <v>0</v>
      </c>
      <c r="U62" s="13"/>
      <c r="V62" s="13"/>
      <c r="W62" s="122"/>
      <c r="X62" s="122"/>
      <c r="Y62" s="121"/>
    </row>
    <row r="63" spans="1:25">
      <c r="A63" s="319" t="s">
        <v>82</v>
      </c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1"/>
    </row>
    <row r="64" spans="1:25" ht="15.75">
      <c r="A64" s="1" t="s">
        <v>83</v>
      </c>
      <c r="B64" s="2" t="s">
        <v>48</v>
      </c>
      <c r="C64" s="140">
        <v>315.8</v>
      </c>
      <c r="D64" s="53">
        <v>1179</v>
      </c>
      <c r="E64" s="99">
        <v>1380</v>
      </c>
      <c r="F64" s="109">
        <f>E64/C64</f>
        <v>4.3698543381887269</v>
      </c>
      <c r="G64" s="70">
        <v>80</v>
      </c>
      <c r="H64" s="5">
        <v>7</v>
      </c>
      <c r="I64" s="9"/>
      <c r="J64" s="78">
        <v>20</v>
      </c>
      <c r="K64" s="22">
        <v>19</v>
      </c>
      <c r="L64" s="22">
        <v>41</v>
      </c>
      <c r="M64" s="62"/>
      <c r="N64" s="4"/>
      <c r="O64" s="4"/>
      <c r="P64" s="4"/>
      <c r="Q64" s="4"/>
      <c r="R64" s="114">
        <f t="shared" ref="R64" si="76">E64*S64%</f>
        <v>110.4</v>
      </c>
      <c r="S64" s="104">
        <v>8</v>
      </c>
      <c r="T64" s="135">
        <v>108</v>
      </c>
      <c r="U64" s="95">
        <f t="shared" ref="U64" si="77">T64/E64%</f>
        <v>7.8260869565217384</v>
      </c>
      <c r="V64" s="4"/>
      <c r="W64" s="120">
        <f t="shared" ref="W64" si="78">T64*15%</f>
        <v>16.2</v>
      </c>
      <c r="X64" s="120">
        <f t="shared" ref="X64" si="79">T64-W64-Y64</f>
        <v>59.4</v>
      </c>
      <c r="Y64" s="121">
        <f t="shared" ref="Y64" si="80">T64*30%</f>
        <v>32.4</v>
      </c>
    </row>
    <row r="65" spans="1:25" ht="15.75">
      <c r="A65" s="1" t="s">
        <v>84</v>
      </c>
      <c r="B65" s="315" t="s">
        <v>310</v>
      </c>
      <c r="C65" s="313"/>
      <c r="D65" s="313"/>
      <c r="E65" s="313"/>
      <c r="F65" s="314"/>
      <c r="G65" s="69">
        <v>2</v>
      </c>
      <c r="H65" s="6"/>
      <c r="I65" s="6"/>
      <c r="J65" s="79">
        <v>0</v>
      </c>
      <c r="K65" s="22">
        <v>2</v>
      </c>
      <c r="L65" s="22">
        <v>0</v>
      </c>
      <c r="M65" s="62"/>
      <c r="N65" s="4"/>
      <c r="O65" s="4"/>
      <c r="P65" s="4"/>
      <c r="Q65" s="4"/>
      <c r="R65" s="114">
        <f t="shared" ref="R65:R73" si="81">E65*S65%</f>
        <v>0</v>
      </c>
      <c r="S65" s="104">
        <v>0</v>
      </c>
      <c r="T65" s="135">
        <v>2</v>
      </c>
      <c r="U65" s="95" t="e">
        <f t="shared" ref="U65:U73" si="82">T65/E65%</f>
        <v>#DIV/0!</v>
      </c>
      <c r="V65" s="4"/>
      <c r="W65" s="120">
        <f t="shared" ref="W65:W73" si="83">T65*15%</f>
        <v>0.3</v>
      </c>
      <c r="X65" s="120">
        <f t="shared" ref="X65:X73" si="84">T65-W65-Y65</f>
        <v>1.1000000000000001</v>
      </c>
      <c r="Y65" s="121">
        <f t="shared" ref="Y65:Y73" si="85">T65*30%</f>
        <v>0.6</v>
      </c>
    </row>
    <row r="66" spans="1:25" s="175" customFormat="1" ht="15.75">
      <c r="A66" s="267" t="s">
        <v>85</v>
      </c>
      <c r="B66" s="268" t="s">
        <v>86</v>
      </c>
      <c r="C66" s="186">
        <v>242.17</v>
      </c>
      <c r="D66" s="212">
        <v>1480</v>
      </c>
      <c r="E66" s="269">
        <v>1595</v>
      </c>
      <c r="F66" s="168">
        <f>E66/C66</f>
        <v>6.5862823636288557</v>
      </c>
      <c r="G66" s="180">
        <v>134</v>
      </c>
      <c r="H66" s="181">
        <v>10</v>
      </c>
      <c r="I66" s="213"/>
      <c r="J66" s="188">
        <v>33</v>
      </c>
      <c r="K66" s="184">
        <v>40</v>
      </c>
      <c r="L66" s="184">
        <v>61</v>
      </c>
      <c r="M66" s="184">
        <v>123</v>
      </c>
      <c r="N66" s="180">
        <v>33</v>
      </c>
      <c r="O66" s="180">
        <v>35</v>
      </c>
      <c r="P66" s="180">
        <v>55</v>
      </c>
      <c r="Q66" s="180">
        <v>91.8</v>
      </c>
      <c r="R66" s="270">
        <f t="shared" si="81"/>
        <v>159.5</v>
      </c>
      <c r="S66" s="271">
        <v>10</v>
      </c>
      <c r="T66" s="173">
        <v>127</v>
      </c>
      <c r="U66" s="271">
        <f t="shared" si="82"/>
        <v>7.9623824451410661</v>
      </c>
      <c r="V66" s="180"/>
      <c r="W66" s="272">
        <f t="shared" si="83"/>
        <v>19.05</v>
      </c>
      <c r="X66" s="272">
        <f t="shared" si="84"/>
        <v>69.849999999999994</v>
      </c>
      <c r="Y66" s="272">
        <f t="shared" si="85"/>
        <v>38.1</v>
      </c>
    </row>
    <row r="67" spans="1:25" s="175" customFormat="1" ht="15.75">
      <c r="A67" s="267" t="s">
        <v>87</v>
      </c>
      <c r="B67" s="268" t="s">
        <v>88</v>
      </c>
      <c r="C67" s="186">
        <v>16</v>
      </c>
      <c r="D67" s="212">
        <v>156</v>
      </c>
      <c r="E67" s="269">
        <v>160</v>
      </c>
      <c r="F67" s="168">
        <f t="shared" ref="F67:F73" si="86">E67/C67</f>
        <v>10</v>
      </c>
      <c r="G67" s="180">
        <v>18</v>
      </c>
      <c r="H67" s="181">
        <v>12</v>
      </c>
      <c r="I67" s="213"/>
      <c r="J67" s="188">
        <v>4</v>
      </c>
      <c r="K67" s="198">
        <v>5</v>
      </c>
      <c r="L67" s="198">
        <v>9</v>
      </c>
      <c r="M67" s="198">
        <v>18</v>
      </c>
      <c r="N67" s="180">
        <v>4</v>
      </c>
      <c r="O67" s="180">
        <v>10</v>
      </c>
      <c r="P67" s="180"/>
      <c r="Q67" s="180">
        <v>100</v>
      </c>
      <c r="R67" s="270">
        <f t="shared" si="81"/>
        <v>19.2</v>
      </c>
      <c r="S67" s="271">
        <v>12</v>
      </c>
      <c r="T67" s="173">
        <v>19</v>
      </c>
      <c r="U67" s="271">
        <f t="shared" si="82"/>
        <v>11.875</v>
      </c>
      <c r="V67" s="180"/>
      <c r="W67" s="272">
        <v>2</v>
      </c>
      <c r="X67" s="272">
        <f t="shared" si="84"/>
        <v>12</v>
      </c>
      <c r="Y67" s="272">
        <v>5</v>
      </c>
    </row>
    <row r="68" spans="1:25" s="175" customFormat="1" ht="15.75">
      <c r="A68" s="267" t="s">
        <v>89</v>
      </c>
      <c r="B68" s="268" t="s">
        <v>90</v>
      </c>
      <c r="C68" s="186">
        <v>25.4</v>
      </c>
      <c r="D68" s="212">
        <v>308</v>
      </c>
      <c r="E68" s="269">
        <v>254</v>
      </c>
      <c r="F68" s="168">
        <f t="shared" si="86"/>
        <v>10</v>
      </c>
      <c r="G68" s="180">
        <v>49</v>
      </c>
      <c r="H68" s="181">
        <v>18</v>
      </c>
      <c r="I68" s="213"/>
      <c r="J68" s="188">
        <v>12</v>
      </c>
      <c r="K68" s="184">
        <v>22</v>
      </c>
      <c r="L68" s="184">
        <v>15</v>
      </c>
      <c r="M68" s="184">
        <v>15</v>
      </c>
      <c r="N68" s="180"/>
      <c r="O68" s="180">
        <v>15</v>
      </c>
      <c r="P68" s="180"/>
      <c r="Q68" s="180">
        <v>30</v>
      </c>
      <c r="R68" s="270">
        <f t="shared" si="81"/>
        <v>30.48</v>
      </c>
      <c r="S68" s="271">
        <v>12</v>
      </c>
      <c r="T68" s="173">
        <v>30</v>
      </c>
      <c r="U68" s="271">
        <f t="shared" si="82"/>
        <v>11.811023622047244</v>
      </c>
      <c r="V68" s="180"/>
      <c r="W68" s="272">
        <f t="shared" si="83"/>
        <v>4.5</v>
      </c>
      <c r="X68" s="272">
        <f t="shared" si="84"/>
        <v>16.5</v>
      </c>
      <c r="Y68" s="272">
        <f t="shared" si="85"/>
        <v>9</v>
      </c>
    </row>
    <row r="69" spans="1:25" s="175" customFormat="1" ht="15.75">
      <c r="A69" s="267" t="s">
        <v>91</v>
      </c>
      <c r="B69" s="268" t="s">
        <v>92</v>
      </c>
      <c r="C69" s="186">
        <v>58.03</v>
      </c>
      <c r="D69" s="212">
        <v>276</v>
      </c>
      <c r="E69" s="269">
        <v>207</v>
      </c>
      <c r="F69" s="168">
        <f t="shared" si="86"/>
        <v>3.5671204549371014</v>
      </c>
      <c r="G69" s="180">
        <v>22</v>
      </c>
      <c r="H69" s="181">
        <v>8</v>
      </c>
      <c r="I69" s="213"/>
      <c r="J69" s="188">
        <v>5</v>
      </c>
      <c r="K69" s="184">
        <v>6</v>
      </c>
      <c r="L69" s="184">
        <v>11</v>
      </c>
      <c r="M69" s="184">
        <v>8</v>
      </c>
      <c r="N69" s="180">
        <v>3</v>
      </c>
      <c r="O69" s="180">
        <v>5</v>
      </c>
      <c r="P69" s="180"/>
      <c r="Q69" s="180">
        <v>37</v>
      </c>
      <c r="R69" s="270">
        <f t="shared" si="81"/>
        <v>14.490000000000002</v>
      </c>
      <c r="S69" s="271">
        <v>7</v>
      </c>
      <c r="T69" s="173">
        <v>14</v>
      </c>
      <c r="U69" s="271">
        <f t="shared" si="82"/>
        <v>6.7632850241545901</v>
      </c>
      <c r="V69" s="180"/>
      <c r="W69" s="272">
        <f t="shared" si="83"/>
        <v>2.1</v>
      </c>
      <c r="X69" s="272">
        <f t="shared" si="84"/>
        <v>7.7</v>
      </c>
      <c r="Y69" s="272">
        <f t="shared" si="85"/>
        <v>4.2</v>
      </c>
    </row>
    <row r="70" spans="1:25" s="175" customFormat="1" ht="15.75">
      <c r="A70" s="267" t="s">
        <v>93</v>
      </c>
      <c r="B70" s="268" t="s">
        <v>94</v>
      </c>
      <c r="C70" s="186">
        <v>8.73</v>
      </c>
      <c r="D70" s="212">
        <v>131</v>
      </c>
      <c r="E70" s="269">
        <v>139</v>
      </c>
      <c r="F70" s="168">
        <f t="shared" si="86"/>
        <v>15.922107674684993</v>
      </c>
      <c r="G70" s="180">
        <v>22</v>
      </c>
      <c r="H70" s="181">
        <v>18</v>
      </c>
      <c r="I70" s="213"/>
      <c r="J70" s="188">
        <v>4</v>
      </c>
      <c r="K70" s="184">
        <v>15</v>
      </c>
      <c r="L70" s="184">
        <v>3</v>
      </c>
      <c r="M70" s="184">
        <v>6</v>
      </c>
      <c r="N70" s="180"/>
      <c r="O70" s="180">
        <v>5</v>
      </c>
      <c r="P70" s="180">
        <v>1</v>
      </c>
      <c r="Q70" s="180">
        <v>36</v>
      </c>
      <c r="R70" s="270">
        <f t="shared" si="81"/>
        <v>34.75</v>
      </c>
      <c r="S70" s="271">
        <v>25</v>
      </c>
      <c r="T70" s="173">
        <v>25</v>
      </c>
      <c r="U70" s="271">
        <f t="shared" si="82"/>
        <v>17.985611510791369</v>
      </c>
      <c r="V70" s="180"/>
      <c r="W70" s="272">
        <f t="shared" si="83"/>
        <v>3.75</v>
      </c>
      <c r="X70" s="272">
        <f t="shared" si="84"/>
        <v>13.75</v>
      </c>
      <c r="Y70" s="272">
        <f t="shared" si="85"/>
        <v>7.5</v>
      </c>
    </row>
    <row r="71" spans="1:25" s="175" customFormat="1" ht="15.75">
      <c r="A71" s="267" t="s">
        <v>95</v>
      </c>
      <c r="B71" s="268" t="s">
        <v>96</v>
      </c>
      <c r="C71" s="186">
        <v>11.8</v>
      </c>
      <c r="D71" s="197">
        <v>112</v>
      </c>
      <c r="E71" s="269">
        <v>107</v>
      </c>
      <c r="F71" s="168">
        <f t="shared" si="86"/>
        <v>9.0677966101694913</v>
      </c>
      <c r="G71" s="180">
        <v>13</v>
      </c>
      <c r="H71" s="181">
        <v>12</v>
      </c>
      <c r="I71" s="195"/>
      <c r="J71" s="188">
        <v>3</v>
      </c>
      <c r="K71" s="184">
        <v>4</v>
      </c>
      <c r="L71" s="184">
        <v>6</v>
      </c>
      <c r="M71" s="184">
        <v>10</v>
      </c>
      <c r="N71" s="180">
        <v>2</v>
      </c>
      <c r="O71" s="180">
        <v>4</v>
      </c>
      <c r="P71" s="180">
        <v>4</v>
      </c>
      <c r="Q71" s="180">
        <v>77</v>
      </c>
      <c r="R71" s="270">
        <f t="shared" si="81"/>
        <v>12.84</v>
      </c>
      <c r="S71" s="271">
        <v>12</v>
      </c>
      <c r="T71" s="173">
        <v>12</v>
      </c>
      <c r="U71" s="271">
        <f t="shared" si="82"/>
        <v>11.214953271028037</v>
      </c>
      <c r="V71" s="180"/>
      <c r="W71" s="272">
        <f t="shared" si="83"/>
        <v>1.7999999999999998</v>
      </c>
      <c r="X71" s="272">
        <f t="shared" si="84"/>
        <v>6.6</v>
      </c>
      <c r="Y71" s="272">
        <f t="shared" si="85"/>
        <v>3.5999999999999996</v>
      </c>
    </row>
    <row r="72" spans="1:25" s="175" customFormat="1" ht="15.75">
      <c r="A72" s="267" t="s">
        <v>97</v>
      </c>
      <c r="B72" s="268" t="s">
        <v>98</v>
      </c>
      <c r="C72" s="205">
        <v>16.3</v>
      </c>
      <c r="D72" s="197">
        <v>167</v>
      </c>
      <c r="E72" s="269">
        <v>157</v>
      </c>
      <c r="F72" s="168">
        <f t="shared" si="86"/>
        <v>9.6319018404907979</v>
      </c>
      <c r="G72" s="180">
        <v>20</v>
      </c>
      <c r="H72" s="202">
        <v>15</v>
      </c>
      <c r="I72" s="195"/>
      <c r="J72" s="188">
        <v>5</v>
      </c>
      <c r="K72" s="260">
        <v>10</v>
      </c>
      <c r="L72" s="260">
        <v>5</v>
      </c>
      <c r="M72" s="260">
        <v>6</v>
      </c>
      <c r="N72" s="180"/>
      <c r="O72" s="180">
        <v>6</v>
      </c>
      <c r="P72" s="180"/>
      <c r="Q72" s="180">
        <v>30</v>
      </c>
      <c r="R72" s="270">
        <f t="shared" si="81"/>
        <v>18.84</v>
      </c>
      <c r="S72" s="271">
        <v>12</v>
      </c>
      <c r="T72" s="173">
        <v>18</v>
      </c>
      <c r="U72" s="271">
        <f t="shared" si="82"/>
        <v>11.464968152866241</v>
      </c>
      <c r="V72" s="180"/>
      <c r="W72" s="272">
        <f t="shared" si="83"/>
        <v>2.6999999999999997</v>
      </c>
      <c r="X72" s="272">
        <f t="shared" si="84"/>
        <v>9.9000000000000021</v>
      </c>
      <c r="Y72" s="272">
        <f t="shared" si="85"/>
        <v>5.3999999999999995</v>
      </c>
    </row>
    <row r="73" spans="1:25" ht="15.75">
      <c r="A73" s="278" t="s">
        <v>319</v>
      </c>
      <c r="B73" s="24" t="s">
        <v>99</v>
      </c>
      <c r="C73" s="142">
        <v>8.6999999999999993</v>
      </c>
      <c r="D73" s="72">
        <v>116</v>
      </c>
      <c r="E73" s="280">
        <v>167</v>
      </c>
      <c r="F73" s="109">
        <f t="shared" si="86"/>
        <v>19.195402298850578</v>
      </c>
      <c r="G73" s="70">
        <v>17</v>
      </c>
      <c r="H73" s="10">
        <v>15</v>
      </c>
      <c r="I73" s="25"/>
      <c r="J73" s="78">
        <v>4</v>
      </c>
      <c r="K73" s="31">
        <v>5</v>
      </c>
      <c r="L73" s="31">
        <v>8</v>
      </c>
      <c r="M73" s="63"/>
      <c r="N73" s="67"/>
      <c r="O73" s="67"/>
      <c r="P73" s="67"/>
      <c r="Q73" s="67"/>
      <c r="R73" s="275">
        <f t="shared" si="81"/>
        <v>41.75</v>
      </c>
      <c r="S73" s="281">
        <v>25</v>
      </c>
      <c r="T73" s="135">
        <v>41</v>
      </c>
      <c r="U73" s="282">
        <f t="shared" si="82"/>
        <v>24.550898203592816</v>
      </c>
      <c r="V73" s="67"/>
      <c r="W73" s="283">
        <f t="shared" si="83"/>
        <v>6.1499999999999995</v>
      </c>
      <c r="X73" s="283">
        <f t="shared" si="84"/>
        <v>22.550000000000004</v>
      </c>
      <c r="Y73" s="277">
        <f t="shared" si="85"/>
        <v>12.299999999999999</v>
      </c>
    </row>
    <row r="74" spans="1:25" ht="15.75">
      <c r="A74" s="4"/>
      <c r="B74" s="48" t="s">
        <v>40</v>
      </c>
      <c r="C74" s="141"/>
      <c r="D74" s="57"/>
      <c r="E74" s="100">
        <v>4991</v>
      </c>
      <c r="F74" s="103"/>
      <c r="G74" s="12">
        <f>SUM(G64:G73)</f>
        <v>377</v>
      </c>
      <c r="H74" s="57"/>
      <c r="I74" s="57"/>
      <c r="J74" s="82">
        <f>SUM(J64:J73)</f>
        <v>90</v>
      </c>
      <c r="K74" s="12">
        <f>SUM(K64:K73)</f>
        <v>128</v>
      </c>
      <c r="L74" s="12">
        <f>SUM(L64:L73)</f>
        <v>159</v>
      </c>
      <c r="M74" s="12"/>
      <c r="N74" s="13"/>
      <c r="O74" s="13"/>
      <c r="P74" s="13"/>
      <c r="Q74" s="13"/>
      <c r="R74" s="114"/>
      <c r="S74" s="105"/>
      <c r="T74" s="162">
        <f>SUM(T64:T73)</f>
        <v>396</v>
      </c>
      <c r="U74" s="13"/>
      <c r="V74" s="13"/>
      <c r="W74" s="122"/>
      <c r="X74" s="122"/>
      <c r="Y74" s="121"/>
    </row>
    <row r="75" spans="1:25">
      <c r="A75" s="319" t="s">
        <v>100</v>
      </c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1"/>
    </row>
    <row r="76" spans="1:25" ht="15.75">
      <c r="A76" s="26" t="s">
        <v>101</v>
      </c>
      <c r="B76" s="27" t="s">
        <v>102</v>
      </c>
      <c r="C76" s="125">
        <v>109.6</v>
      </c>
      <c r="D76" s="29">
        <v>138</v>
      </c>
      <c r="E76" s="99">
        <v>34</v>
      </c>
      <c r="F76" s="109">
        <f>E76/C76</f>
        <v>0.31021897810218979</v>
      </c>
      <c r="G76" s="70">
        <v>6</v>
      </c>
      <c r="H76" s="28">
        <v>5</v>
      </c>
      <c r="I76" s="29"/>
      <c r="J76" s="88">
        <v>1</v>
      </c>
      <c r="K76" s="22">
        <v>2</v>
      </c>
      <c r="L76" s="22">
        <v>3</v>
      </c>
      <c r="M76" s="62"/>
      <c r="N76" s="4"/>
      <c r="O76" s="4"/>
      <c r="P76" s="4"/>
      <c r="Q76" s="4"/>
      <c r="R76" s="114">
        <f t="shared" ref="R76" si="87">E76*S76%</f>
        <v>1.02</v>
      </c>
      <c r="S76" s="104">
        <v>3</v>
      </c>
      <c r="T76" s="135">
        <v>1</v>
      </c>
      <c r="U76" s="95">
        <f t="shared" ref="U76" si="88">T76/E76%</f>
        <v>2.9411764705882351</v>
      </c>
      <c r="V76" s="4"/>
      <c r="W76" s="120">
        <f t="shared" ref="W76" si="89">T76*15%</f>
        <v>0.15</v>
      </c>
      <c r="X76" s="120">
        <f t="shared" ref="X76" si="90">T76-W76-Y76</f>
        <v>0.55000000000000004</v>
      </c>
      <c r="Y76" s="121">
        <f t="shared" ref="Y76" si="91">T76*30%</f>
        <v>0.3</v>
      </c>
    </row>
    <row r="77" spans="1:25" s="175" customFormat="1" ht="30">
      <c r="A77" s="267" t="s">
        <v>103</v>
      </c>
      <c r="B77" s="268" t="s">
        <v>104</v>
      </c>
      <c r="C77" s="186">
        <v>119.9</v>
      </c>
      <c r="D77" s="195">
        <v>81</v>
      </c>
      <c r="E77" s="269">
        <v>60</v>
      </c>
      <c r="F77" s="168">
        <f t="shared" ref="F77:F78" si="92">E77/C77</f>
        <v>0.50041701417848206</v>
      </c>
      <c r="G77" s="180">
        <v>5</v>
      </c>
      <c r="H77" s="198">
        <v>7</v>
      </c>
      <c r="I77" s="195"/>
      <c r="J77" s="242">
        <v>1</v>
      </c>
      <c r="K77" s="184">
        <v>2</v>
      </c>
      <c r="L77" s="184">
        <v>2</v>
      </c>
      <c r="M77" s="184">
        <v>1</v>
      </c>
      <c r="N77" s="180"/>
      <c r="O77" s="180">
        <v>1</v>
      </c>
      <c r="P77" s="180"/>
      <c r="Q77" s="180">
        <v>20</v>
      </c>
      <c r="R77" s="270">
        <f t="shared" ref="R77:R78" si="93">E77*S77%</f>
        <v>1.7999999999999998</v>
      </c>
      <c r="S77" s="271">
        <v>3</v>
      </c>
      <c r="T77" s="173">
        <v>1</v>
      </c>
      <c r="U77" s="271">
        <f t="shared" ref="U77:U78" si="94">T77/E77%</f>
        <v>1.6666666666666667</v>
      </c>
      <c r="V77" s="180"/>
      <c r="W77" s="272">
        <f t="shared" ref="W77:W78" si="95">T77*15%</f>
        <v>0.15</v>
      </c>
      <c r="X77" s="272">
        <f t="shared" ref="X77:X78" si="96">T77-W77-Y77</f>
        <v>0.55000000000000004</v>
      </c>
      <c r="Y77" s="272">
        <f t="shared" ref="Y77:Y78" si="97">T77*30%</f>
        <v>0.3</v>
      </c>
    </row>
    <row r="78" spans="1:25" s="175" customFormat="1" ht="15.75">
      <c r="A78" s="267" t="s">
        <v>105</v>
      </c>
      <c r="B78" s="268" t="s">
        <v>106</v>
      </c>
      <c r="C78" s="186">
        <v>278</v>
      </c>
      <c r="D78" s="169">
        <v>64</v>
      </c>
      <c r="E78" s="269">
        <v>268</v>
      </c>
      <c r="F78" s="168">
        <f t="shared" si="92"/>
        <v>0.96402877697841727</v>
      </c>
      <c r="G78" s="180">
        <v>7</v>
      </c>
      <c r="H78" s="198">
        <v>3</v>
      </c>
      <c r="I78" s="169"/>
      <c r="J78" s="242">
        <v>0</v>
      </c>
      <c r="K78" s="184">
        <v>7</v>
      </c>
      <c r="L78" s="184">
        <v>0</v>
      </c>
      <c r="M78" s="184">
        <v>3</v>
      </c>
      <c r="N78" s="180"/>
      <c r="O78" s="180">
        <v>3</v>
      </c>
      <c r="P78" s="180"/>
      <c r="Q78" s="180">
        <v>5</v>
      </c>
      <c r="R78" s="270">
        <f t="shared" si="93"/>
        <v>8.0399999999999991</v>
      </c>
      <c r="S78" s="271">
        <v>3</v>
      </c>
      <c r="T78" s="173">
        <v>7</v>
      </c>
      <c r="U78" s="271">
        <f t="shared" si="94"/>
        <v>2.6119402985074625</v>
      </c>
      <c r="V78" s="180"/>
      <c r="W78" s="272">
        <f t="shared" si="95"/>
        <v>1.05</v>
      </c>
      <c r="X78" s="272">
        <f t="shared" si="96"/>
        <v>3.85</v>
      </c>
      <c r="Y78" s="272">
        <f t="shared" si="97"/>
        <v>2.1</v>
      </c>
    </row>
    <row r="79" spans="1:25" ht="15.75">
      <c r="A79" s="67"/>
      <c r="B79" s="49" t="s">
        <v>40</v>
      </c>
      <c r="C79" s="273"/>
      <c r="D79" s="12"/>
      <c r="E79" s="103">
        <v>320</v>
      </c>
      <c r="F79" s="103"/>
      <c r="G79" s="12">
        <f>SUM(G76:G78)</f>
        <v>18</v>
      </c>
      <c r="H79" s="12"/>
      <c r="I79" s="12"/>
      <c r="J79" s="82">
        <f>SUM(J76:J78)</f>
        <v>2</v>
      </c>
      <c r="K79" s="32">
        <f>SUM(K76:K78)</f>
        <v>11</v>
      </c>
      <c r="L79" s="32">
        <f>SUM(L76:L78)</f>
        <v>5</v>
      </c>
      <c r="M79" s="32"/>
      <c r="N79" s="274"/>
      <c r="O79" s="274"/>
      <c r="P79" s="274"/>
      <c r="Q79" s="274"/>
      <c r="R79" s="275"/>
      <c r="S79" s="292"/>
      <c r="T79" s="162">
        <f>SUM(T76:T78)</f>
        <v>9</v>
      </c>
      <c r="U79" s="274"/>
      <c r="V79" s="274"/>
      <c r="W79" s="276"/>
      <c r="X79" s="276"/>
      <c r="Y79" s="277"/>
    </row>
    <row r="80" spans="1:25">
      <c r="A80" s="371" t="s">
        <v>107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1"/>
    </row>
    <row r="81" spans="1:25" ht="15.75">
      <c r="A81" s="33" t="s">
        <v>108</v>
      </c>
      <c r="B81" s="34" t="s">
        <v>48</v>
      </c>
      <c r="C81" s="125">
        <v>156.80000000000001</v>
      </c>
      <c r="D81" s="52">
        <v>303</v>
      </c>
      <c r="E81" s="99">
        <v>430</v>
      </c>
      <c r="F81" s="109">
        <f>E81/C81</f>
        <v>2.7423469387755102</v>
      </c>
      <c r="G81" s="70">
        <v>21</v>
      </c>
      <c r="H81" s="35">
        <v>7</v>
      </c>
      <c r="I81" s="30"/>
      <c r="J81" s="78">
        <v>5</v>
      </c>
      <c r="K81" s="22">
        <v>6</v>
      </c>
      <c r="L81" s="22">
        <v>10</v>
      </c>
      <c r="M81" s="62">
        <v>19</v>
      </c>
      <c r="N81" s="4">
        <v>3</v>
      </c>
      <c r="O81" s="4">
        <v>7</v>
      </c>
      <c r="P81" s="4">
        <v>9</v>
      </c>
      <c r="Q81" s="4">
        <v>91</v>
      </c>
      <c r="R81" s="114">
        <f t="shared" ref="R81" si="98">E81*S81%</f>
        <v>30.1</v>
      </c>
      <c r="S81" s="104">
        <v>7</v>
      </c>
      <c r="T81" s="135">
        <v>30</v>
      </c>
      <c r="U81" s="95">
        <f t="shared" ref="U81" si="99">T81/E81%</f>
        <v>6.9767441860465116</v>
      </c>
      <c r="V81" s="4"/>
      <c r="W81" s="120">
        <f t="shared" ref="W81" si="100">T81*15%</f>
        <v>4.5</v>
      </c>
      <c r="X81" s="120">
        <f t="shared" ref="X81" si="101">T81-W81-Y81</f>
        <v>16.5</v>
      </c>
      <c r="Y81" s="121">
        <f t="shared" ref="Y81" si="102">T81*30%</f>
        <v>9</v>
      </c>
    </row>
    <row r="82" spans="1:25" s="175" customFormat="1" ht="15.75">
      <c r="A82" s="164" t="s">
        <v>109</v>
      </c>
      <c r="B82" s="185" t="s">
        <v>110</v>
      </c>
      <c r="C82" s="186">
        <v>699.6</v>
      </c>
      <c r="D82" s="187">
        <v>1073</v>
      </c>
      <c r="E82" s="179">
        <v>1039</v>
      </c>
      <c r="F82" s="168">
        <f t="shared" ref="F82:F85" si="103">E82/C82</f>
        <v>1.485134362492853</v>
      </c>
      <c r="G82" s="180">
        <v>53</v>
      </c>
      <c r="H82" s="181">
        <v>5</v>
      </c>
      <c r="I82" s="195"/>
      <c r="J82" s="188">
        <v>13</v>
      </c>
      <c r="K82" s="184">
        <v>25</v>
      </c>
      <c r="L82" s="184">
        <v>15</v>
      </c>
      <c r="M82" s="184">
        <v>53</v>
      </c>
      <c r="N82" s="167">
        <v>13</v>
      </c>
      <c r="O82" s="167">
        <v>25</v>
      </c>
      <c r="P82" s="167">
        <v>15</v>
      </c>
      <c r="Q82" s="167">
        <v>100</v>
      </c>
      <c r="R82" s="171">
        <f t="shared" ref="R82:R85" si="104">E82*S82%</f>
        <v>51.95</v>
      </c>
      <c r="S82" s="172">
        <v>5</v>
      </c>
      <c r="T82" s="173">
        <v>51</v>
      </c>
      <c r="U82" s="172">
        <f t="shared" ref="U82:U85" si="105">T82/E82%</f>
        <v>4.9085659287776702</v>
      </c>
      <c r="V82" s="167"/>
      <c r="W82" s="174">
        <f t="shared" ref="W82:W85" si="106">T82*15%</f>
        <v>7.6499999999999995</v>
      </c>
      <c r="X82" s="174">
        <f t="shared" ref="X82:X85" si="107">T82-W82-Y82</f>
        <v>28.050000000000004</v>
      </c>
      <c r="Y82" s="174">
        <f t="shared" ref="Y82:Y85" si="108">T82*30%</f>
        <v>15.299999999999999</v>
      </c>
    </row>
    <row r="83" spans="1:25" s="175" customFormat="1" ht="15.75">
      <c r="A83" s="164" t="s">
        <v>111</v>
      </c>
      <c r="B83" s="185" t="s">
        <v>112</v>
      </c>
      <c r="C83" s="186">
        <v>354.7</v>
      </c>
      <c r="D83" s="213">
        <v>933</v>
      </c>
      <c r="E83" s="179">
        <v>1251</v>
      </c>
      <c r="F83" s="168">
        <f t="shared" si="103"/>
        <v>3.5269241612630391</v>
      </c>
      <c r="G83" s="180">
        <v>51</v>
      </c>
      <c r="H83" s="181">
        <v>8</v>
      </c>
      <c r="I83" s="195"/>
      <c r="J83" s="188">
        <v>12</v>
      </c>
      <c r="K83" s="184">
        <v>29</v>
      </c>
      <c r="L83" s="184">
        <v>10</v>
      </c>
      <c r="M83" s="184">
        <v>40</v>
      </c>
      <c r="N83" s="167">
        <v>10</v>
      </c>
      <c r="O83" s="167">
        <v>20</v>
      </c>
      <c r="P83" s="167">
        <v>10</v>
      </c>
      <c r="Q83" s="167">
        <v>78</v>
      </c>
      <c r="R83" s="171">
        <f t="shared" si="104"/>
        <v>87.570000000000007</v>
      </c>
      <c r="S83" s="172">
        <v>7</v>
      </c>
      <c r="T83" s="173">
        <v>87</v>
      </c>
      <c r="U83" s="172">
        <f t="shared" si="105"/>
        <v>6.9544364508393288</v>
      </c>
      <c r="V83" s="167"/>
      <c r="W83" s="174">
        <f t="shared" si="106"/>
        <v>13.049999999999999</v>
      </c>
      <c r="X83" s="174">
        <f t="shared" si="107"/>
        <v>47.850000000000009</v>
      </c>
      <c r="Y83" s="174">
        <f t="shared" si="108"/>
        <v>26.099999999999998</v>
      </c>
    </row>
    <row r="84" spans="1:25" s="175" customFormat="1" ht="15.75">
      <c r="A84" s="164" t="s">
        <v>113</v>
      </c>
      <c r="B84" s="185" t="s">
        <v>114</v>
      </c>
      <c r="C84" s="186">
        <v>22.7</v>
      </c>
      <c r="D84" s="259">
        <v>9</v>
      </c>
      <c r="E84" s="179">
        <v>10</v>
      </c>
      <c r="F84" s="168">
        <f t="shared" si="103"/>
        <v>0.44052863436123352</v>
      </c>
      <c r="G84" s="180">
        <v>0</v>
      </c>
      <c r="H84" s="181">
        <v>3</v>
      </c>
      <c r="I84" s="195"/>
      <c r="J84" s="188">
        <v>0</v>
      </c>
      <c r="K84" s="184">
        <v>0</v>
      </c>
      <c r="L84" s="184">
        <v>0</v>
      </c>
      <c r="M84" s="184"/>
      <c r="N84" s="167"/>
      <c r="O84" s="167"/>
      <c r="P84" s="167"/>
      <c r="Q84" s="167"/>
      <c r="R84" s="171">
        <f t="shared" si="104"/>
        <v>0.3</v>
      </c>
      <c r="S84" s="172">
        <v>3</v>
      </c>
      <c r="T84" s="173">
        <v>0</v>
      </c>
      <c r="U84" s="172">
        <f t="shared" si="105"/>
        <v>0</v>
      </c>
      <c r="V84" s="167"/>
      <c r="W84" s="174">
        <f t="shared" si="106"/>
        <v>0</v>
      </c>
      <c r="X84" s="174">
        <f t="shared" si="107"/>
        <v>0</v>
      </c>
      <c r="Y84" s="174">
        <f t="shared" si="108"/>
        <v>0</v>
      </c>
    </row>
    <row r="85" spans="1:25" s="175" customFormat="1" ht="15.75">
      <c r="A85" s="164" t="s">
        <v>115</v>
      </c>
      <c r="B85" s="185" t="s">
        <v>116</v>
      </c>
      <c r="C85" s="186">
        <v>812.9</v>
      </c>
      <c r="D85" s="187">
        <v>1809</v>
      </c>
      <c r="E85" s="179">
        <v>1823</v>
      </c>
      <c r="F85" s="168">
        <f t="shared" si="103"/>
        <v>2.2425882642391439</v>
      </c>
      <c r="G85" s="180">
        <v>90</v>
      </c>
      <c r="H85" s="181">
        <v>7</v>
      </c>
      <c r="I85" s="195"/>
      <c r="J85" s="188">
        <v>22</v>
      </c>
      <c r="K85" s="184">
        <v>34</v>
      </c>
      <c r="L85" s="184">
        <v>34</v>
      </c>
      <c r="M85" s="184">
        <v>90</v>
      </c>
      <c r="N85" s="167">
        <v>22</v>
      </c>
      <c r="O85" s="167">
        <v>34</v>
      </c>
      <c r="P85" s="167">
        <v>34</v>
      </c>
      <c r="Q85" s="167">
        <v>100</v>
      </c>
      <c r="R85" s="171">
        <f t="shared" si="104"/>
        <v>127.61000000000001</v>
      </c>
      <c r="S85" s="172">
        <v>7</v>
      </c>
      <c r="T85" s="173">
        <v>127</v>
      </c>
      <c r="U85" s="172">
        <f t="shared" si="105"/>
        <v>6.966538672517828</v>
      </c>
      <c r="V85" s="167"/>
      <c r="W85" s="174">
        <f t="shared" si="106"/>
        <v>19.05</v>
      </c>
      <c r="X85" s="174">
        <f t="shared" si="107"/>
        <v>69.849999999999994</v>
      </c>
      <c r="Y85" s="174">
        <f t="shared" si="108"/>
        <v>38.1</v>
      </c>
    </row>
    <row r="86" spans="1:25" ht="15.75">
      <c r="A86" s="4"/>
      <c r="B86" s="48" t="s">
        <v>40</v>
      </c>
      <c r="C86" s="141"/>
      <c r="D86" s="57"/>
      <c r="E86" s="100">
        <v>3934</v>
      </c>
      <c r="F86" s="103"/>
      <c r="G86" s="12">
        <f>SUM(G81:G85)</f>
        <v>215</v>
      </c>
      <c r="H86" s="57"/>
      <c r="I86" s="57"/>
      <c r="J86" s="84">
        <f>SUM(J81:J85)</f>
        <v>52</v>
      </c>
      <c r="K86" s="12">
        <f>SUM(K81:K85)</f>
        <v>94</v>
      </c>
      <c r="L86" s="12">
        <f>SUM(L81:L85)</f>
        <v>69</v>
      </c>
      <c r="M86" s="12"/>
      <c r="N86" s="13"/>
      <c r="O86" s="13"/>
      <c r="P86" s="13"/>
      <c r="Q86" s="13"/>
      <c r="R86" s="114"/>
      <c r="S86" s="105"/>
      <c r="T86" s="162">
        <f>SUM(T81:T85)</f>
        <v>295</v>
      </c>
      <c r="U86" s="13"/>
      <c r="V86" s="13"/>
      <c r="W86" s="122"/>
      <c r="X86" s="122"/>
      <c r="Y86" s="121"/>
    </row>
    <row r="87" spans="1:25">
      <c r="A87" s="319" t="s">
        <v>117</v>
      </c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1"/>
    </row>
    <row r="88" spans="1:25" ht="15.75">
      <c r="A88" s="36" t="s">
        <v>118</v>
      </c>
      <c r="B88" s="19" t="s">
        <v>48</v>
      </c>
      <c r="C88" s="140">
        <v>631.46</v>
      </c>
      <c r="D88" s="52">
        <v>1162</v>
      </c>
      <c r="E88" s="99">
        <v>964</v>
      </c>
      <c r="F88" s="109">
        <f>E88/C88</f>
        <v>1.5266208469261711</v>
      </c>
      <c r="G88" s="70">
        <v>75</v>
      </c>
      <c r="H88" s="8">
        <v>7</v>
      </c>
      <c r="I88" s="18"/>
      <c r="J88" s="78">
        <v>18</v>
      </c>
      <c r="K88" s="22">
        <v>20</v>
      </c>
      <c r="L88" s="22">
        <v>37</v>
      </c>
      <c r="M88" s="62">
        <v>47</v>
      </c>
      <c r="N88" s="4">
        <v>7</v>
      </c>
      <c r="O88" s="4">
        <v>10</v>
      </c>
      <c r="P88" s="4">
        <v>30</v>
      </c>
      <c r="Q88" s="4">
        <v>63</v>
      </c>
      <c r="R88" s="114">
        <f t="shared" ref="R88" si="109">E88*S88%</f>
        <v>48.2</v>
      </c>
      <c r="S88" s="104">
        <v>5</v>
      </c>
      <c r="T88" s="135">
        <v>45</v>
      </c>
      <c r="U88" s="95">
        <f t="shared" ref="U88" si="110">T88/E88%</f>
        <v>4.6680497925311197</v>
      </c>
      <c r="V88" s="4"/>
      <c r="W88" s="120">
        <f t="shared" ref="W88" si="111">T88*15%</f>
        <v>6.75</v>
      </c>
      <c r="X88" s="120">
        <f t="shared" ref="X88" si="112">T88-W88-Y88</f>
        <v>24.75</v>
      </c>
      <c r="Y88" s="121">
        <f t="shared" ref="Y88" si="113">T88*30%</f>
        <v>13.5</v>
      </c>
    </row>
    <row r="89" spans="1:25" ht="15.75">
      <c r="A89" s="36" t="s">
        <v>332</v>
      </c>
      <c r="B89" s="312" t="s">
        <v>310</v>
      </c>
      <c r="C89" s="313"/>
      <c r="D89" s="313"/>
      <c r="E89" s="313"/>
      <c r="F89" s="314"/>
      <c r="G89" s="70"/>
      <c r="H89" s="8"/>
      <c r="I89" s="18"/>
      <c r="J89" s="78"/>
      <c r="K89" s="22"/>
      <c r="L89" s="22"/>
      <c r="M89" s="62"/>
      <c r="N89" s="4"/>
      <c r="O89" s="4"/>
      <c r="P89" s="4"/>
      <c r="Q89" s="4"/>
      <c r="R89" s="114"/>
      <c r="S89" s="104"/>
      <c r="T89" s="135">
        <v>3</v>
      </c>
      <c r="U89" s="95"/>
      <c r="V89" s="4"/>
      <c r="W89" s="120"/>
      <c r="X89" s="120"/>
      <c r="Y89" s="121"/>
    </row>
    <row r="90" spans="1:25" s="175" customFormat="1" ht="15.75">
      <c r="A90" s="189" t="s">
        <v>119</v>
      </c>
      <c r="B90" s="190" t="s">
        <v>120</v>
      </c>
      <c r="C90" s="186">
        <v>396.8</v>
      </c>
      <c r="D90" s="187">
        <v>1674</v>
      </c>
      <c r="E90" s="179">
        <v>1885</v>
      </c>
      <c r="F90" s="168">
        <f t="shared" ref="F90:F95" si="114">E90/C90</f>
        <v>4.7505040322580641</v>
      </c>
      <c r="G90" s="180">
        <v>118</v>
      </c>
      <c r="H90" s="181">
        <v>8</v>
      </c>
      <c r="I90" s="169"/>
      <c r="J90" s="188">
        <v>29</v>
      </c>
      <c r="K90" s="184">
        <v>895</v>
      </c>
      <c r="L90" s="184">
        <v>0</v>
      </c>
      <c r="M90" s="184">
        <v>116</v>
      </c>
      <c r="N90" s="291">
        <v>2</v>
      </c>
      <c r="O90" s="291">
        <v>116</v>
      </c>
      <c r="P90" s="291"/>
      <c r="Q90" s="291">
        <v>98</v>
      </c>
      <c r="R90" s="171">
        <f t="shared" ref="R90:R95" si="115">E90*S90%</f>
        <v>150.80000000000001</v>
      </c>
      <c r="S90" s="172">
        <v>8</v>
      </c>
      <c r="T90" s="173">
        <v>150</v>
      </c>
      <c r="U90" s="172">
        <f t="shared" ref="U90:U95" si="116">T90/E90%</f>
        <v>7.957559681697612</v>
      </c>
      <c r="V90" s="167"/>
      <c r="W90" s="174">
        <f t="shared" ref="W90" si="117">T90*15%</f>
        <v>22.5</v>
      </c>
      <c r="X90" s="174">
        <f t="shared" ref="X90:X95" si="118">T90-W90-Y90</f>
        <v>82.5</v>
      </c>
      <c r="Y90" s="174">
        <f t="shared" ref="Y90" si="119">T90*30%</f>
        <v>45</v>
      </c>
    </row>
    <row r="91" spans="1:25" s="175" customFormat="1" ht="15.75">
      <c r="A91" s="189" t="s">
        <v>121</v>
      </c>
      <c r="B91" s="190" t="s">
        <v>122</v>
      </c>
      <c r="C91" s="186">
        <v>143.5</v>
      </c>
      <c r="D91" s="187">
        <v>171</v>
      </c>
      <c r="E91" s="179">
        <v>200</v>
      </c>
      <c r="F91" s="168">
        <f t="shared" si="114"/>
        <v>1.3937282229965158</v>
      </c>
      <c r="G91" s="180">
        <v>8</v>
      </c>
      <c r="H91" s="181">
        <v>8</v>
      </c>
      <c r="I91" s="169"/>
      <c r="J91" s="188">
        <v>2</v>
      </c>
      <c r="K91" s="184">
        <v>5</v>
      </c>
      <c r="L91" s="184">
        <v>1</v>
      </c>
      <c r="M91" s="184">
        <v>2</v>
      </c>
      <c r="N91" s="167"/>
      <c r="O91" s="167">
        <v>2</v>
      </c>
      <c r="P91" s="167"/>
      <c r="Q91" s="167">
        <v>25</v>
      </c>
      <c r="R91" s="171">
        <f t="shared" si="115"/>
        <v>10</v>
      </c>
      <c r="S91" s="172">
        <v>5</v>
      </c>
      <c r="T91" s="173">
        <v>10</v>
      </c>
      <c r="U91" s="172">
        <f t="shared" si="116"/>
        <v>5</v>
      </c>
      <c r="V91" s="167"/>
      <c r="W91" s="174">
        <v>1</v>
      </c>
      <c r="X91" s="174">
        <f t="shared" si="118"/>
        <v>6</v>
      </c>
      <c r="Y91" s="174">
        <v>3</v>
      </c>
    </row>
    <row r="92" spans="1:25" s="175" customFormat="1" ht="15.75">
      <c r="A92" s="189" t="s">
        <v>123</v>
      </c>
      <c r="B92" s="190" t="s">
        <v>124</v>
      </c>
      <c r="C92" s="186">
        <v>29.9</v>
      </c>
      <c r="D92" s="187">
        <v>115</v>
      </c>
      <c r="E92" s="179">
        <v>120</v>
      </c>
      <c r="F92" s="168">
        <f t="shared" si="114"/>
        <v>4.0133779264214047</v>
      </c>
      <c r="G92" s="180">
        <v>8</v>
      </c>
      <c r="H92" s="181">
        <v>7</v>
      </c>
      <c r="I92" s="169"/>
      <c r="J92" s="188">
        <v>2</v>
      </c>
      <c r="K92" s="198">
        <v>5</v>
      </c>
      <c r="L92" s="198">
        <v>1</v>
      </c>
      <c r="M92" s="198">
        <v>3</v>
      </c>
      <c r="N92" s="167"/>
      <c r="O92" s="167">
        <v>3</v>
      </c>
      <c r="P92" s="167"/>
      <c r="Q92" s="167">
        <v>38</v>
      </c>
      <c r="R92" s="171">
        <f t="shared" si="115"/>
        <v>9.6</v>
      </c>
      <c r="S92" s="172">
        <v>8</v>
      </c>
      <c r="T92" s="173">
        <v>8</v>
      </c>
      <c r="U92" s="172">
        <f t="shared" si="116"/>
        <v>6.666666666666667</v>
      </c>
      <c r="V92" s="167"/>
      <c r="W92" s="174">
        <v>1</v>
      </c>
      <c r="X92" s="174">
        <v>6</v>
      </c>
      <c r="Y92" s="174">
        <v>2</v>
      </c>
    </row>
    <row r="93" spans="1:25" s="175" customFormat="1" ht="15.75">
      <c r="A93" s="189" t="s">
        <v>125</v>
      </c>
      <c r="B93" s="218" t="s">
        <v>126</v>
      </c>
      <c r="C93" s="220">
        <v>21.2</v>
      </c>
      <c r="D93" s="187">
        <v>161</v>
      </c>
      <c r="E93" s="179">
        <v>141</v>
      </c>
      <c r="F93" s="168">
        <f t="shared" si="114"/>
        <v>6.6509433962264151</v>
      </c>
      <c r="G93" s="180">
        <v>12</v>
      </c>
      <c r="H93" s="181">
        <v>10</v>
      </c>
      <c r="I93" s="169"/>
      <c r="J93" s="188">
        <v>2</v>
      </c>
      <c r="K93" s="184">
        <v>7</v>
      </c>
      <c r="L93" s="184">
        <v>3</v>
      </c>
      <c r="M93" s="184">
        <v>12</v>
      </c>
      <c r="N93" s="167">
        <v>2</v>
      </c>
      <c r="O93" s="167">
        <v>7</v>
      </c>
      <c r="P93" s="167">
        <v>3</v>
      </c>
      <c r="Q93" s="167">
        <v>100</v>
      </c>
      <c r="R93" s="171">
        <f t="shared" si="115"/>
        <v>14.100000000000001</v>
      </c>
      <c r="S93" s="172">
        <v>10</v>
      </c>
      <c r="T93" s="173">
        <v>14</v>
      </c>
      <c r="U93" s="172">
        <f t="shared" si="116"/>
        <v>9.9290780141843982</v>
      </c>
      <c r="V93" s="167"/>
      <c r="W93" s="174">
        <v>2</v>
      </c>
      <c r="X93" s="174">
        <f t="shared" si="118"/>
        <v>8</v>
      </c>
      <c r="Y93" s="174">
        <v>4</v>
      </c>
    </row>
    <row r="94" spans="1:25" s="137" customFormat="1" ht="15.75">
      <c r="A94" s="153" t="s">
        <v>127</v>
      </c>
      <c r="B94" s="156" t="s">
        <v>128</v>
      </c>
      <c r="C94" s="147">
        <v>95.58</v>
      </c>
      <c r="D94" s="154">
        <v>0</v>
      </c>
      <c r="E94" s="126">
        <v>355</v>
      </c>
      <c r="F94" s="127">
        <f t="shared" si="114"/>
        <v>3.7141661435446749</v>
      </c>
      <c r="G94" s="128">
        <v>0</v>
      </c>
      <c r="H94" s="129">
        <v>0</v>
      </c>
      <c r="I94" s="155"/>
      <c r="J94" s="130">
        <v>0</v>
      </c>
      <c r="K94" s="131">
        <v>0</v>
      </c>
      <c r="L94" s="131">
        <v>0</v>
      </c>
      <c r="M94" s="131"/>
      <c r="N94" s="132"/>
      <c r="O94" s="132"/>
      <c r="P94" s="132"/>
      <c r="Q94" s="132"/>
      <c r="R94" s="133">
        <f t="shared" si="115"/>
        <v>24.85</v>
      </c>
      <c r="S94" s="134">
        <v>7</v>
      </c>
      <c r="T94" s="135">
        <v>24</v>
      </c>
      <c r="U94" s="134">
        <f t="shared" si="116"/>
        <v>6.7605633802816909</v>
      </c>
      <c r="V94" s="132"/>
      <c r="W94" s="136">
        <v>3</v>
      </c>
      <c r="X94" s="136">
        <f t="shared" si="118"/>
        <v>14</v>
      </c>
      <c r="Y94" s="136">
        <v>7</v>
      </c>
    </row>
    <row r="95" spans="1:25" s="175" customFormat="1" ht="15.75">
      <c r="A95" s="189" t="s">
        <v>129</v>
      </c>
      <c r="B95" s="218" t="s">
        <v>130</v>
      </c>
      <c r="C95" s="177">
        <v>140.6</v>
      </c>
      <c r="D95" s="187">
        <v>228</v>
      </c>
      <c r="E95" s="179">
        <v>231</v>
      </c>
      <c r="F95" s="168">
        <f t="shared" si="114"/>
        <v>1.6429587482219061</v>
      </c>
      <c r="G95" s="180">
        <v>11</v>
      </c>
      <c r="H95" s="219">
        <v>5</v>
      </c>
      <c r="I95" s="169"/>
      <c r="J95" s="188">
        <v>2</v>
      </c>
      <c r="K95" s="184">
        <v>7</v>
      </c>
      <c r="L95" s="184">
        <v>2</v>
      </c>
      <c r="M95" s="184">
        <v>3</v>
      </c>
      <c r="N95" s="167"/>
      <c r="O95" s="167">
        <v>3</v>
      </c>
      <c r="P95" s="167"/>
      <c r="Q95" s="167"/>
      <c r="R95" s="171">
        <f t="shared" si="115"/>
        <v>11.55</v>
      </c>
      <c r="S95" s="172">
        <v>5</v>
      </c>
      <c r="T95" s="173">
        <v>11</v>
      </c>
      <c r="U95" s="172">
        <f t="shared" si="116"/>
        <v>4.7619047619047619</v>
      </c>
      <c r="V95" s="167"/>
      <c r="W95" s="174">
        <v>1</v>
      </c>
      <c r="X95" s="174">
        <f t="shared" si="118"/>
        <v>7</v>
      </c>
      <c r="Y95" s="174">
        <v>3</v>
      </c>
    </row>
    <row r="96" spans="1:25" ht="15.75">
      <c r="A96" s="4"/>
      <c r="B96" s="45" t="s">
        <v>40</v>
      </c>
      <c r="C96" s="148"/>
      <c r="D96" s="57"/>
      <c r="E96" s="100">
        <v>3586</v>
      </c>
      <c r="F96" s="103"/>
      <c r="G96" s="12">
        <f>SUM(G88:G95)</f>
        <v>232</v>
      </c>
      <c r="H96" s="57"/>
      <c r="I96" s="57"/>
      <c r="J96" s="82">
        <f>SUM(J88:J95)</f>
        <v>55</v>
      </c>
      <c r="K96" s="12">
        <f>SUM(K88:K95)</f>
        <v>939</v>
      </c>
      <c r="L96" s="12">
        <f>SUM(L88:L95)</f>
        <v>44</v>
      </c>
      <c r="M96" s="12"/>
      <c r="N96" s="13"/>
      <c r="O96" s="13"/>
      <c r="P96" s="13"/>
      <c r="Q96" s="13"/>
      <c r="R96" s="114"/>
      <c r="S96" s="105"/>
      <c r="T96" s="162">
        <f>SUM(T88:T95)</f>
        <v>265</v>
      </c>
      <c r="U96" s="13"/>
      <c r="V96" s="13"/>
      <c r="W96" s="122"/>
      <c r="X96" s="122"/>
      <c r="Y96" s="121"/>
    </row>
    <row r="97" spans="1:25">
      <c r="A97" s="319" t="s">
        <v>131</v>
      </c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1"/>
    </row>
    <row r="98" spans="1:25" ht="15.75">
      <c r="A98" s="1" t="s">
        <v>132</v>
      </c>
      <c r="B98" s="2" t="s">
        <v>48</v>
      </c>
      <c r="C98" s="125">
        <v>1541.2</v>
      </c>
      <c r="D98" s="52">
        <v>5885</v>
      </c>
      <c r="E98" s="99">
        <v>5864</v>
      </c>
      <c r="F98" s="109">
        <f>E98/C98</f>
        <v>3.8048274072151571</v>
      </c>
      <c r="G98" s="70">
        <v>300</v>
      </c>
      <c r="H98" s="8">
        <v>7</v>
      </c>
      <c r="I98" s="18"/>
      <c r="J98" s="78">
        <v>75</v>
      </c>
      <c r="K98" s="22">
        <v>75</v>
      </c>
      <c r="L98" s="22">
        <v>150</v>
      </c>
      <c r="M98" s="62">
        <v>188</v>
      </c>
      <c r="N98" s="4">
        <v>19</v>
      </c>
      <c r="O98" s="4">
        <v>100</v>
      </c>
      <c r="P98" s="4">
        <v>69</v>
      </c>
      <c r="Q98" s="4">
        <v>52</v>
      </c>
      <c r="R98" s="114">
        <f t="shared" ref="R98" si="120">E98*S98%</f>
        <v>410.48</v>
      </c>
      <c r="S98" s="104">
        <v>7</v>
      </c>
      <c r="T98" s="135">
        <v>410</v>
      </c>
      <c r="U98" s="95">
        <f t="shared" ref="U98" si="121">T98/E98%</f>
        <v>6.9918144611186905</v>
      </c>
      <c r="V98" s="4"/>
      <c r="W98" s="120">
        <f t="shared" ref="W98" si="122">T98*15%</f>
        <v>61.5</v>
      </c>
      <c r="X98" s="120">
        <f t="shared" ref="X98" si="123">T98-W98-Y98</f>
        <v>225.5</v>
      </c>
      <c r="Y98" s="121">
        <f t="shared" ref="Y98" si="124">T98*30%</f>
        <v>123</v>
      </c>
    </row>
    <row r="99" spans="1:25" s="175" customFormat="1" ht="15.75">
      <c r="A99" s="164" t="s">
        <v>133</v>
      </c>
      <c r="B99" s="185" t="s">
        <v>134</v>
      </c>
      <c r="C99" s="186">
        <v>400</v>
      </c>
      <c r="D99" s="187">
        <v>1206</v>
      </c>
      <c r="E99" s="179">
        <v>795</v>
      </c>
      <c r="F99" s="168">
        <f t="shared" ref="F99:F101" si="125">E99/C99</f>
        <v>1.9875</v>
      </c>
      <c r="G99" s="180">
        <v>60</v>
      </c>
      <c r="H99" s="181">
        <v>7</v>
      </c>
      <c r="I99" s="195"/>
      <c r="J99" s="188">
        <v>15</v>
      </c>
      <c r="K99" s="184">
        <v>35</v>
      </c>
      <c r="L99" s="184">
        <v>10</v>
      </c>
      <c r="M99" s="184">
        <v>33</v>
      </c>
      <c r="N99" s="167"/>
      <c r="O99" s="167">
        <v>30</v>
      </c>
      <c r="P99" s="167">
        <v>3</v>
      </c>
      <c r="Q99" s="167"/>
      <c r="R99" s="171">
        <f t="shared" ref="R99:R101" si="126">E99*S99%</f>
        <v>39.75</v>
      </c>
      <c r="S99" s="172">
        <v>5</v>
      </c>
      <c r="T99" s="173">
        <v>39</v>
      </c>
      <c r="U99" s="172">
        <f t="shared" ref="U99:U101" si="127">T99/E99%</f>
        <v>4.9056603773584904</v>
      </c>
      <c r="V99" s="167"/>
      <c r="W99" s="174">
        <f t="shared" ref="W99:W101" si="128">T99*15%</f>
        <v>5.85</v>
      </c>
      <c r="X99" s="174">
        <f t="shared" ref="X99:X101" si="129">T99-W99-Y99</f>
        <v>21.45</v>
      </c>
      <c r="Y99" s="174">
        <f t="shared" ref="Y99:Y101" si="130">T99*30%</f>
        <v>11.7</v>
      </c>
    </row>
    <row r="100" spans="1:25" s="286" customFormat="1" ht="15.75">
      <c r="A100" s="267" t="s">
        <v>135</v>
      </c>
      <c r="B100" s="268" t="s">
        <v>136</v>
      </c>
      <c r="C100" s="186">
        <v>17.399999999999999</v>
      </c>
      <c r="D100" s="187">
        <v>180</v>
      </c>
      <c r="E100" s="269">
        <v>180</v>
      </c>
      <c r="F100" s="168">
        <f t="shared" si="125"/>
        <v>10.344827586206897</v>
      </c>
      <c r="G100" s="180">
        <v>13</v>
      </c>
      <c r="H100" s="181">
        <v>8</v>
      </c>
      <c r="I100" s="169"/>
      <c r="J100" s="188">
        <v>3</v>
      </c>
      <c r="K100" s="184">
        <v>10</v>
      </c>
      <c r="L100" s="184">
        <v>0</v>
      </c>
      <c r="M100" s="184">
        <v>8</v>
      </c>
      <c r="N100" s="180">
        <v>1</v>
      </c>
      <c r="O100" s="180">
        <v>7</v>
      </c>
      <c r="P100" s="180"/>
      <c r="Q100" s="180">
        <v>80</v>
      </c>
      <c r="R100" s="270">
        <f t="shared" si="126"/>
        <v>27</v>
      </c>
      <c r="S100" s="271">
        <v>15</v>
      </c>
      <c r="T100" s="173">
        <v>15</v>
      </c>
      <c r="U100" s="271">
        <f t="shared" si="127"/>
        <v>8.3333333333333339</v>
      </c>
      <c r="V100" s="180"/>
      <c r="W100" s="272">
        <f t="shared" si="128"/>
        <v>2.25</v>
      </c>
      <c r="X100" s="272">
        <f t="shared" si="129"/>
        <v>8.25</v>
      </c>
      <c r="Y100" s="272">
        <f t="shared" si="130"/>
        <v>4.5</v>
      </c>
    </row>
    <row r="101" spans="1:25" ht="15.75">
      <c r="A101" s="300" t="s">
        <v>137</v>
      </c>
      <c r="B101" s="301" t="s">
        <v>138</v>
      </c>
      <c r="C101" s="125">
        <v>210.3</v>
      </c>
      <c r="D101" s="52">
        <v>809</v>
      </c>
      <c r="E101" s="99">
        <v>750</v>
      </c>
      <c r="F101" s="109">
        <f t="shared" si="125"/>
        <v>3.5663338088445076</v>
      </c>
      <c r="G101" s="70">
        <v>40</v>
      </c>
      <c r="H101" s="8">
        <v>7</v>
      </c>
      <c r="I101" s="18"/>
      <c r="J101" s="78">
        <v>7</v>
      </c>
      <c r="K101" s="31">
        <v>18</v>
      </c>
      <c r="L101" s="31">
        <v>15</v>
      </c>
      <c r="M101" s="63"/>
      <c r="N101" s="4"/>
      <c r="O101" s="4"/>
      <c r="P101" s="4"/>
      <c r="Q101" s="4"/>
      <c r="R101" s="114">
        <f t="shared" si="126"/>
        <v>52.500000000000007</v>
      </c>
      <c r="S101" s="104">
        <v>7</v>
      </c>
      <c r="T101" s="135">
        <v>52</v>
      </c>
      <c r="U101" s="95">
        <f t="shared" si="127"/>
        <v>6.9333333333333336</v>
      </c>
      <c r="V101" s="4"/>
      <c r="W101" s="120">
        <f t="shared" si="128"/>
        <v>7.8</v>
      </c>
      <c r="X101" s="120">
        <f t="shared" si="129"/>
        <v>28.6</v>
      </c>
      <c r="Y101" s="121">
        <f t="shared" si="130"/>
        <v>15.6</v>
      </c>
    </row>
    <row r="102" spans="1:25" ht="15.75">
      <c r="A102" s="4"/>
      <c r="B102" s="48" t="s">
        <v>40</v>
      </c>
      <c r="C102" s="141"/>
      <c r="D102" s="57"/>
      <c r="E102" s="100">
        <v>7590</v>
      </c>
      <c r="F102" s="103"/>
      <c r="G102" s="12">
        <f>SUM(G98:G101)</f>
        <v>413</v>
      </c>
      <c r="H102" s="57"/>
      <c r="I102" s="57"/>
      <c r="J102" s="82">
        <f>SUM(J98:J101)</f>
        <v>100</v>
      </c>
      <c r="K102" s="12">
        <f>SUM(K98:K101)</f>
        <v>138</v>
      </c>
      <c r="L102" s="12">
        <f>SUM(L98:L101)</f>
        <v>175</v>
      </c>
      <c r="M102" s="12"/>
      <c r="N102" s="13"/>
      <c r="O102" s="13"/>
      <c r="P102" s="13"/>
      <c r="Q102" s="13"/>
      <c r="R102" s="114"/>
      <c r="S102" s="105"/>
      <c r="T102" s="162">
        <f>SUM(T98:T101)</f>
        <v>516</v>
      </c>
      <c r="U102" s="13"/>
      <c r="V102" s="13"/>
      <c r="W102" s="122"/>
      <c r="X102" s="122"/>
      <c r="Y102" s="121"/>
    </row>
    <row r="103" spans="1:25">
      <c r="A103" s="319" t="s">
        <v>139</v>
      </c>
      <c r="B103" s="320"/>
      <c r="C103" s="320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1"/>
    </row>
    <row r="104" spans="1:25" ht="15.75">
      <c r="A104" s="1" t="s">
        <v>140</v>
      </c>
      <c r="B104" s="2" t="s">
        <v>48</v>
      </c>
      <c r="C104" s="125">
        <v>249.5</v>
      </c>
      <c r="D104" s="55">
        <v>894</v>
      </c>
      <c r="E104" s="99">
        <v>905</v>
      </c>
      <c r="F104" s="109">
        <f>E104/C104</f>
        <v>3.6272545090180359</v>
      </c>
      <c r="G104" s="89">
        <v>86</v>
      </c>
      <c r="H104" s="8">
        <v>8</v>
      </c>
      <c r="I104" s="18"/>
      <c r="J104" s="80">
        <v>21</v>
      </c>
      <c r="K104" s="22">
        <v>22</v>
      </c>
      <c r="L104" s="22">
        <v>43</v>
      </c>
      <c r="M104" s="62">
        <v>27</v>
      </c>
      <c r="N104" s="4">
        <v>7</v>
      </c>
      <c r="O104" s="4">
        <v>12</v>
      </c>
      <c r="P104" s="4">
        <v>8</v>
      </c>
      <c r="Q104" s="4">
        <v>30</v>
      </c>
      <c r="R104" s="114">
        <f t="shared" ref="R104" si="131">E104*S104%</f>
        <v>63.350000000000009</v>
      </c>
      <c r="S104" s="104">
        <v>7</v>
      </c>
      <c r="T104" s="135">
        <v>61</v>
      </c>
      <c r="U104" s="95">
        <f t="shared" ref="U104" si="132">T104/E104%</f>
        <v>6.7403314917127064</v>
      </c>
      <c r="V104" s="4"/>
      <c r="W104" s="120">
        <f t="shared" ref="W104" si="133">T104*15%</f>
        <v>9.15</v>
      </c>
      <c r="X104" s="120">
        <f t="shared" ref="X104" si="134">T104-W104-Y104</f>
        <v>33.549999999999997</v>
      </c>
      <c r="Y104" s="121">
        <f t="shared" ref="Y104" si="135">T104*30%</f>
        <v>18.3</v>
      </c>
    </row>
    <row r="105" spans="1:25" ht="15.75">
      <c r="A105" s="11"/>
      <c r="B105" s="315" t="s">
        <v>310</v>
      </c>
      <c r="C105" s="313"/>
      <c r="D105" s="313"/>
      <c r="E105" s="313"/>
      <c r="F105" s="314"/>
      <c r="G105" s="69">
        <v>4</v>
      </c>
      <c r="H105" s="6">
        <v>0</v>
      </c>
      <c r="I105" s="6"/>
      <c r="J105" s="79">
        <v>0</v>
      </c>
      <c r="K105" s="22">
        <v>4</v>
      </c>
      <c r="L105" s="22">
        <v>0</v>
      </c>
      <c r="M105" s="62"/>
      <c r="N105" s="4"/>
      <c r="O105" s="4"/>
      <c r="P105" s="4"/>
      <c r="Q105" s="4"/>
      <c r="R105" s="114">
        <f t="shared" ref="R105:R109" si="136">E105*S105%</f>
        <v>0</v>
      </c>
      <c r="S105" s="104">
        <v>0</v>
      </c>
      <c r="T105" s="135">
        <v>2</v>
      </c>
      <c r="U105" s="95" t="e">
        <f t="shared" ref="U105:U109" si="137">T105/E105%</f>
        <v>#DIV/0!</v>
      </c>
      <c r="V105" s="4"/>
      <c r="W105" s="120">
        <f t="shared" ref="W105:W109" si="138">T105*15%</f>
        <v>0.3</v>
      </c>
      <c r="X105" s="120">
        <f t="shared" ref="X105:X109" si="139">T105-W105-Y105</f>
        <v>1.1000000000000001</v>
      </c>
      <c r="Y105" s="121">
        <f t="shared" ref="Y105:Y109" si="140">T105*30%</f>
        <v>0.6</v>
      </c>
    </row>
    <row r="106" spans="1:25" s="175" customFormat="1" ht="15.75">
      <c r="A106" s="164" t="s">
        <v>141</v>
      </c>
      <c r="B106" s="185" t="s">
        <v>142</v>
      </c>
      <c r="C106" s="186">
        <v>83.75</v>
      </c>
      <c r="D106" s="212">
        <v>451</v>
      </c>
      <c r="E106" s="179">
        <v>666</v>
      </c>
      <c r="F106" s="168">
        <f>E106/C106</f>
        <v>7.9522388059701496</v>
      </c>
      <c r="G106" s="180">
        <v>36</v>
      </c>
      <c r="H106" s="181">
        <v>8</v>
      </c>
      <c r="I106" s="195"/>
      <c r="J106" s="183">
        <v>9</v>
      </c>
      <c r="K106" s="184">
        <v>10</v>
      </c>
      <c r="L106" s="184">
        <v>17</v>
      </c>
      <c r="M106" s="184">
        <v>24</v>
      </c>
      <c r="N106" s="180">
        <v>6</v>
      </c>
      <c r="O106" s="180">
        <v>6</v>
      </c>
      <c r="P106" s="180">
        <v>12</v>
      </c>
      <c r="Q106" s="180">
        <v>66.7</v>
      </c>
      <c r="R106" s="171">
        <f t="shared" si="136"/>
        <v>66.600000000000009</v>
      </c>
      <c r="S106" s="172">
        <v>10</v>
      </c>
      <c r="T106" s="173">
        <v>65</v>
      </c>
      <c r="U106" s="172">
        <f t="shared" si="137"/>
        <v>9.7597597597597598</v>
      </c>
      <c r="V106" s="167"/>
      <c r="W106" s="174">
        <f t="shared" si="138"/>
        <v>9.75</v>
      </c>
      <c r="X106" s="174">
        <f t="shared" si="139"/>
        <v>35.75</v>
      </c>
      <c r="Y106" s="174">
        <f t="shared" si="140"/>
        <v>19.5</v>
      </c>
    </row>
    <row r="107" spans="1:25" s="175" customFormat="1" ht="15.75">
      <c r="A107" s="164" t="s">
        <v>143</v>
      </c>
      <c r="B107" s="185" t="s">
        <v>144</v>
      </c>
      <c r="C107" s="186">
        <v>142.22</v>
      </c>
      <c r="D107" s="212">
        <v>637</v>
      </c>
      <c r="E107" s="179">
        <v>977</v>
      </c>
      <c r="F107" s="168">
        <f t="shared" ref="F107:F109" si="141">E107/C107</f>
        <v>6.8696385881029389</v>
      </c>
      <c r="G107" s="180">
        <v>50</v>
      </c>
      <c r="H107" s="181">
        <v>8</v>
      </c>
      <c r="I107" s="195"/>
      <c r="J107" s="183">
        <v>12</v>
      </c>
      <c r="K107" s="184">
        <v>15</v>
      </c>
      <c r="L107" s="184">
        <v>23</v>
      </c>
      <c r="M107" s="184">
        <v>34</v>
      </c>
      <c r="N107" s="180">
        <v>10</v>
      </c>
      <c r="O107" s="180">
        <v>10</v>
      </c>
      <c r="P107" s="180">
        <v>14</v>
      </c>
      <c r="Q107" s="180">
        <v>68</v>
      </c>
      <c r="R107" s="171">
        <f t="shared" si="136"/>
        <v>97.7</v>
      </c>
      <c r="S107" s="172">
        <v>10</v>
      </c>
      <c r="T107" s="173">
        <v>97</v>
      </c>
      <c r="U107" s="172">
        <f t="shared" si="137"/>
        <v>9.92835209825998</v>
      </c>
      <c r="V107" s="167"/>
      <c r="W107" s="174">
        <f t="shared" si="138"/>
        <v>14.549999999999999</v>
      </c>
      <c r="X107" s="174">
        <f t="shared" si="139"/>
        <v>53.350000000000009</v>
      </c>
      <c r="Y107" s="174">
        <f t="shared" si="140"/>
        <v>29.099999999999998</v>
      </c>
    </row>
    <row r="108" spans="1:25" s="286" customFormat="1" ht="15.75">
      <c r="A108" s="267" t="s">
        <v>145</v>
      </c>
      <c r="B108" s="268" t="s">
        <v>146</v>
      </c>
      <c r="C108" s="186">
        <v>7.08</v>
      </c>
      <c r="D108" s="212">
        <v>58</v>
      </c>
      <c r="E108" s="269">
        <v>60</v>
      </c>
      <c r="F108" s="168">
        <f t="shared" si="141"/>
        <v>8.4745762711864412</v>
      </c>
      <c r="G108" s="180">
        <v>6</v>
      </c>
      <c r="H108" s="181">
        <v>12</v>
      </c>
      <c r="I108" s="169"/>
      <c r="J108" s="183">
        <v>1</v>
      </c>
      <c r="K108" s="184">
        <v>5</v>
      </c>
      <c r="L108" s="184">
        <v>0</v>
      </c>
      <c r="M108" s="184">
        <v>6</v>
      </c>
      <c r="N108" s="180">
        <v>1</v>
      </c>
      <c r="O108" s="180">
        <v>5</v>
      </c>
      <c r="P108" s="180"/>
      <c r="Q108" s="180">
        <v>100</v>
      </c>
      <c r="R108" s="270">
        <f t="shared" si="136"/>
        <v>7.1999999999999993</v>
      </c>
      <c r="S108" s="271">
        <v>12</v>
      </c>
      <c r="T108" s="173">
        <v>7</v>
      </c>
      <c r="U108" s="271">
        <f t="shared" si="137"/>
        <v>11.666666666666668</v>
      </c>
      <c r="V108" s="180"/>
      <c r="W108" s="272">
        <f t="shared" si="138"/>
        <v>1.05</v>
      </c>
      <c r="X108" s="272">
        <f t="shared" si="139"/>
        <v>3.85</v>
      </c>
      <c r="Y108" s="272">
        <f t="shared" si="140"/>
        <v>2.1</v>
      </c>
    </row>
    <row r="109" spans="1:25" s="286" customFormat="1" ht="15.75">
      <c r="A109" s="267" t="s">
        <v>147</v>
      </c>
      <c r="B109" s="268" t="s">
        <v>148</v>
      </c>
      <c r="C109" s="186">
        <v>11.75</v>
      </c>
      <c r="D109" s="212">
        <v>77</v>
      </c>
      <c r="E109" s="269">
        <v>121</v>
      </c>
      <c r="F109" s="168">
        <f t="shared" si="141"/>
        <v>10.297872340425531</v>
      </c>
      <c r="G109" s="180">
        <v>9</v>
      </c>
      <c r="H109" s="181">
        <v>12</v>
      </c>
      <c r="I109" s="169"/>
      <c r="J109" s="183">
        <v>2</v>
      </c>
      <c r="K109" s="184">
        <v>2</v>
      </c>
      <c r="L109" s="184">
        <v>5</v>
      </c>
      <c r="M109" s="184">
        <v>9</v>
      </c>
      <c r="N109" s="180">
        <v>2</v>
      </c>
      <c r="O109" s="180">
        <v>2</v>
      </c>
      <c r="P109" s="180">
        <v>5</v>
      </c>
      <c r="Q109" s="180">
        <v>100</v>
      </c>
      <c r="R109" s="270">
        <f t="shared" si="136"/>
        <v>18.149999999999999</v>
      </c>
      <c r="S109" s="271">
        <v>15</v>
      </c>
      <c r="T109" s="173">
        <v>13</v>
      </c>
      <c r="U109" s="271">
        <f t="shared" si="137"/>
        <v>10.743801652892563</v>
      </c>
      <c r="V109" s="180"/>
      <c r="W109" s="272">
        <f t="shared" si="138"/>
        <v>1.95</v>
      </c>
      <c r="X109" s="272">
        <f t="shared" si="139"/>
        <v>7.15</v>
      </c>
      <c r="Y109" s="272">
        <f t="shared" si="140"/>
        <v>3.9</v>
      </c>
    </row>
    <row r="110" spans="1:25" ht="15.75">
      <c r="A110" s="4"/>
      <c r="B110" s="48" t="s">
        <v>40</v>
      </c>
      <c r="C110" s="141"/>
      <c r="D110" s="57"/>
      <c r="E110" s="100">
        <v>2729</v>
      </c>
      <c r="F110" s="103"/>
      <c r="G110" s="12">
        <f>SUM(G104:G109)</f>
        <v>191</v>
      </c>
      <c r="H110" s="57"/>
      <c r="I110" s="57"/>
      <c r="J110" s="84">
        <f>SUM(J104:J109)</f>
        <v>45</v>
      </c>
      <c r="K110" s="12">
        <f>SUM(K104:K109)</f>
        <v>58</v>
      </c>
      <c r="L110" s="12">
        <f>SUM(L104:L109)</f>
        <v>88</v>
      </c>
      <c r="M110" s="12"/>
      <c r="N110" s="13"/>
      <c r="O110" s="13"/>
      <c r="P110" s="13"/>
      <c r="Q110" s="13"/>
      <c r="R110" s="114"/>
      <c r="S110" s="105"/>
      <c r="T110" s="162">
        <f>SUM(T104:T109)</f>
        <v>245</v>
      </c>
      <c r="U110" s="13"/>
      <c r="V110" s="13"/>
      <c r="W110" s="122"/>
      <c r="X110" s="122"/>
      <c r="Y110" s="121"/>
    </row>
    <row r="111" spans="1:25">
      <c r="A111" s="319" t="s">
        <v>149</v>
      </c>
      <c r="B111" s="320"/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1"/>
    </row>
    <row r="112" spans="1:25" ht="15.75">
      <c r="A112" s="1" t="s">
        <v>150</v>
      </c>
      <c r="B112" s="2" t="s">
        <v>48</v>
      </c>
      <c r="C112" s="125">
        <v>587.20000000000005</v>
      </c>
      <c r="D112" s="52">
        <v>46</v>
      </c>
      <c r="E112" s="101">
        <v>3018</v>
      </c>
      <c r="F112" s="109">
        <f>E112/C112</f>
        <v>5.1396457765667574</v>
      </c>
      <c r="G112" s="70">
        <v>1</v>
      </c>
      <c r="H112" s="8">
        <v>3</v>
      </c>
      <c r="I112" s="18"/>
      <c r="J112" s="85">
        <v>0</v>
      </c>
      <c r="K112" s="22">
        <v>1</v>
      </c>
      <c r="L112" s="22">
        <v>0</v>
      </c>
      <c r="M112" s="62"/>
      <c r="N112" s="4"/>
      <c r="O112" s="4"/>
      <c r="P112" s="4"/>
      <c r="Q112" s="4"/>
      <c r="R112" s="114">
        <f t="shared" ref="R112" si="142">E112*S112%</f>
        <v>241.44</v>
      </c>
      <c r="S112" s="104">
        <v>8</v>
      </c>
      <c r="T112" s="135">
        <v>240</v>
      </c>
      <c r="U112" s="95">
        <f t="shared" ref="U112" si="143">T112/E112%</f>
        <v>7.9522862823061633</v>
      </c>
      <c r="V112" s="4"/>
      <c r="W112" s="120">
        <f t="shared" ref="W112" si="144">T112*15%</f>
        <v>36</v>
      </c>
      <c r="X112" s="120">
        <f t="shared" ref="X112" si="145">T112-W112-Y112</f>
        <v>132</v>
      </c>
      <c r="Y112" s="121">
        <f t="shared" ref="Y112" si="146">T112*30%</f>
        <v>72</v>
      </c>
    </row>
    <row r="113" spans="1:25" ht="15.75">
      <c r="A113" s="1"/>
      <c r="B113" s="315" t="s">
        <v>310</v>
      </c>
      <c r="C113" s="313"/>
      <c r="D113" s="313"/>
      <c r="E113" s="313"/>
      <c r="F113" s="314"/>
      <c r="G113" s="70"/>
      <c r="H113" s="8"/>
      <c r="I113" s="18"/>
      <c r="J113" s="85"/>
      <c r="K113" s="22"/>
      <c r="L113" s="22"/>
      <c r="M113" s="62"/>
      <c r="N113" s="4"/>
      <c r="O113" s="4"/>
      <c r="P113" s="4"/>
      <c r="Q113" s="4"/>
      <c r="R113" s="114"/>
      <c r="S113" s="104"/>
      <c r="T113" s="135">
        <v>1</v>
      </c>
      <c r="U113" s="95"/>
      <c r="V113" s="4"/>
      <c r="W113" s="120"/>
      <c r="X113" s="120"/>
      <c r="Y113" s="121"/>
    </row>
    <row r="114" spans="1:25" s="286" customFormat="1" ht="15.75">
      <c r="A114" s="267" t="s">
        <v>151</v>
      </c>
      <c r="B114" s="268" t="s">
        <v>152</v>
      </c>
      <c r="C114" s="186">
        <v>200.45</v>
      </c>
      <c r="D114" s="187">
        <v>515</v>
      </c>
      <c r="E114" s="269">
        <v>488</v>
      </c>
      <c r="F114" s="168">
        <f t="shared" ref="F114" si="147">E114/C114</f>
        <v>2.4345223247692691</v>
      </c>
      <c r="G114" s="180">
        <v>31</v>
      </c>
      <c r="H114" s="181">
        <v>7</v>
      </c>
      <c r="I114" s="169"/>
      <c r="J114" s="183">
        <v>7</v>
      </c>
      <c r="K114" s="184">
        <v>12</v>
      </c>
      <c r="L114" s="184">
        <v>12</v>
      </c>
      <c r="M114" s="184">
        <v>26</v>
      </c>
      <c r="N114" s="180">
        <v>7</v>
      </c>
      <c r="O114" s="180">
        <v>12</v>
      </c>
      <c r="P114" s="180">
        <v>7</v>
      </c>
      <c r="Q114" s="180">
        <v>83</v>
      </c>
      <c r="R114" s="270">
        <f t="shared" ref="R114" si="148">E114*S114%</f>
        <v>34.160000000000004</v>
      </c>
      <c r="S114" s="271">
        <v>7</v>
      </c>
      <c r="T114" s="173">
        <v>34</v>
      </c>
      <c r="U114" s="271">
        <f t="shared" ref="U114" si="149">T114/E114%</f>
        <v>6.9672131147540988</v>
      </c>
      <c r="V114" s="180"/>
      <c r="W114" s="272">
        <f t="shared" ref="W114" si="150">T114*15%</f>
        <v>5.0999999999999996</v>
      </c>
      <c r="X114" s="272">
        <f t="shared" ref="X114" si="151">T114-W114-Y114</f>
        <v>18.7</v>
      </c>
      <c r="Y114" s="272">
        <f t="shared" ref="Y114" si="152">T114*30%</f>
        <v>10.199999999999999</v>
      </c>
    </row>
    <row r="115" spans="1:25" ht="15.75">
      <c r="A115" s="4"/>
      <c r="B115" s="48" t="s">
        <v>40</v>
      </c>
      <c r="C115" s="141"/>
      <c r="D115" s="57"/>
      <c r="E115" s="99">
        <v>3506</v>
      </c>
      <c r="F115" s="103"/>
      <c r="G115" s="12">
        <f>SUM(G112:G114)</f>
        <v>32</v>
      </c>
      <c r="H115" s="57"/>
      <c r="I115" s="57"/>
      <c r="J115" s="84">
        <f>SUM(J112:J114)</f>
        <v>7</v>
      </c>
      <c r="K115" s="12">
        <f>SUM(K112:K114)</f>
        <v>13</v>
      </c>
      <c r="L115" s="12">
        <f>SUM(L112:L114)</f>
        <v>12</v>
      </c>
      <c r="M115" s="12"/>
      <c r="N115" s="13"/>
      <c r="O115" s="13"/>
      <c r="P115" s="13"/>
      <c r="Q115" s="13"/>
      <c r="R115" s="114"/>
      <c r="S115" s="105"/>
      <c r="T115" s="135">
        <f>SUM(T112:T114)</f>
        <v>275</v>
      </c>
      <c r="U115" s="13"/>
      <c r="V115" s="13"/>
      <c r="W115" s="122"/>
      <c r="X115" s="122"/>
      <c r="Y115" s="121"/>
    </row>
    <row r="116" spans="1:25">
      <c r="A116" s="319" t="s">
        <v>153</v>
      </c>
      <c r="B116" s="320"/>
      <c r="C116" s="320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1"/>
    </row>
    <row r="117" spans="1:25" ht="15.75">
      <c r="A117" s="1" t="s">
        <v>154</v>
      </c>
      <c r="B117" s="2" t="s">
        <v>25</v>
      </c>
      <c r="C117" s="125">
        <v>240.6</v>
      </c>
      <c r="D117" s="52">
        <v>1464</v>
      </c>
      <c r="E117" s="99">
        <v>822</v>
      </c>
      <c r="F117" s="109">
        <f t="shared" ref="F117:F118" si="153">E117/C117</f>
        <v>3.4164588528678306</v>
      </c>
      <c r="G117" s="70">
        <v>100</v>
      </c>
      <c r="H117" s="8">
        <v>7</v>
      </c>
      <c r="I117" s="18"/>
      <c r="J117" s="85">
        <v>25</v>
      </c>
      <c r="K117" s="22">
        <v>25</v>
      </c>
      <c r="L117" s="22">
        <v>50</v>
      </c>
      <c r="M117" s="62"/>
      <c r="N117" s="4"/>
      <c r="O117" s="4"/>
      <c r="P117" s="4"/>
      <c r="Q117" s="4"/>
      <c r="R117" s="114">
        <f t="shared" ref="R117" si="154">E117*S117%</f>
        <v>57.540000000000006</v>
      </c>
      <c r="S117" s="104">
        <v>7</v>
      </c>
      <c r="T117" s="135">
        <v>57</v>
      </c>
      <c r="U117" s="95">
        <f t="shared" ref="U117" si="155">T117/E117%</f>
        <v>6.9343065693430654</v>
      </c>
      <c r="V117" s="4"/>
      <c r="W117" s="120">
        <v>8</v>
      </c>
      <c r="X117" s="120">
        <v>32</v>
      </c>
      <c r="Y117" s="121">
        <v>17</v>
      </c>
    </row>
    <row r="118" spans="1:25" s="175" customFormat="1" ht="30">
      <c r="A118" s="164" t="s">
        <v>155</v>
      </c>
      <c r="B118" s="185" t="s">
        <v>156</v>
      </c>
      <c r="C118" s="186">
        <v>332.5</v>
      </c>
      <c r="D118" s="213">
        <v>1667</v>
      </c>
      <c r="E118" s="179">
        <v>2627</v>
      </c>
      <c r="F118" s="168">
        <f t="shared" si="153"/>
        <v>7.9007518796992482</v>
      </c>
      <c r="G118" s="180">
        <v>166</v>
      </c>
      <c r="H118" s="181">
        <v>10</v>
      </c>
      <c r="I118" s="169"/>
      <c r="J118" s="183">
        <v>41</v>
      </c>
      <c r="K118" s="184">
        <v>46</v>
      </c>
      <c r="L118" s="184">
        <v>79</v>
      </c>
      <c r="M118" s="184">
        <v>129</v>
      </c>
      <c r="N118" s="180">
        <v>33</v>
      </c>
      <c r="O118" s="180">
        <v>37</v>
      </c>
      <c r="P118" s="180">
        <v>59</v>
      </c>
      <c r="Q118" s="180">
        <v>77.7</v>
      </c>
      <c r="R118" s="270">
        <f t="shared" ref="R118:R119" si="156">E118*S118%</f>
        <v>262.7</v>
      </c>
      <c r="S118" s="172">
        <v>10</v>
      </c>
      <c r="T118" s="173">
        <v>262</v>
      </c>
      <c r="U118" s="172">
        <f t="shared" ref="U118:U119" si="157">T118/E118%</f>
        <v>9.9733536353254664</v>
      </c>
      <c r="V118" s="167"/>
      <c r="W118" s="174">
        <f t="shared" ref="W118:W119" si="158">T118*15%</f>
        <v>39.299999999999997</v>
      </c>
      <c r="X118" s="174">
        <f t="shared" ref="X118:X119" si="159">T118-W118-Y118</f>
        <v>144.1</v>
      </c>
      <c r="Y118" s="174">
        <f t="shared" ref="Y118:Y119" si="160">T118*30%</f>
        <v>78.599999999999994</v>
      </c>
    </row>
    <row r="119" spans="1:25" ht="15.75">
      <c r="A119" s="4"/>
      <c r="B119" s="48" t="s">
        <v>40</v>
      </c>
      <c r="C119" s="141"/>
      <c r="D119" s="57"/>
      <c r="E119" s="100">
        <v>3449</v>
      </c>
      <c r="F119" s="103"/>
      <c r="G119" s="12">
        <f>SUM(G117:G118)</f>
        <v>266</v>
      </c>
      <c r="H119" s="57"/>
      <c r="I119" s="57"/>
      <c r="J119" s="84">
        <f>SUM(J117:J118)</f>
        <v>66</v>
      </c>
      <c r="K119" s="12">
        <f>SUM(K117:K118)</f>
        <v>71</v>
      </c>
      <c r="L119" s="12">
        <f>SUM(L117:L118)</f>
        <v>129</v>
      </c>
      <c r="M119" s="12"/>
      <c r="N119" s="13"/>
      <c r="O119" s="13"/>
      <c r="P119" s="13"/>
      <c r="Q119" s="13"/>
      <c r="R119" s="114">
        <f t="shared" si="156"/>
        <v>0</v>
      </c>
      <c r="S119" s="104">
        <v>0</v>
      </c>
      <c r="T119" s="162">
        <f>SUM(T117:T118)</f>
        <v>319</v>
      </c>
      <c r="U119" s="95">
        <f t="shared" si="157"/>
        <v>9.249057697883444</v>
      </c>
      <c r="V119" s="4"/>
      <c r="W119" s="120">
        <f t="shared" si="158"/>
        <v>47.85</v>
      </c>
      <c r="X119" s="120">
        <f t="shared" si="159"/>
        <v>175.45</v>
      </c>
      <c r="Y119" s="121">
        <f t="shared" si="160"/>
        <v>95.7</v>
      </c>
    </row>
    <row r="120" spans="1:25">
      <c r="A120" s="319" t="s">
        <v>157</v>
      </c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1"/>
    </row>
    <row r="121" spans="1:25" ht="15.75">
      <c r="A121" s="39" t="s">
        <v>158</v>
      </c>
      <c r="B121" s="40" t="s">
        <v>25</v>
      </c>
      <c r="C121" s="146">
        <v>358.5</v>
      </c>
      <c r="D121" s="56">
        <v>1467</v>
      </c>
      <c r="E121" s="96">
        <v>653</v>
      </c>
      <c r="F121" s="109">
        <f t="shared" ref="F121:F124" si="161">E121/C121</f>
        <v>1.8214783821478382</v>
      </c>
      <c r="G121" s="70">
        <v>98</v>
      </c>
      <c r="H121" s="23">
        <v>7</v>
      </c>
      <c r="I121" s="18"/>
      <c r="J121" s="92">
        <v>25</v>
      </c>
      <c r="K121" s="22">
        <v>23</v>
      </c>
      <c r="L121" s="22">
        <v>50</v>
      </c>
      <c r="M121" s="62"/>
      <c r="N121" s="4"/>
      <c r="O121" s="4"/>
      <c r="P121" s="4"/>
      <c r="Q121" s="4"/>
      <c r="R121" s="114">
        <f t="shared" ref="R121" si="162">E121*S121%</f>
        <v>32.65</v>
      </c>
      <c r="S121" s="104">
        <v>5</v>
      </c>
      <c r="T121" s="135">
        <v>29</v>
      </c>
      <c r="U121" s="95">
        <f t="shared" ref="U121" si="163">T121/E121%</f>
        <v>4.4410413476263395</v>
      </c>
      <c r="V121" s="4"/>
      <c r="W121" s="120">
        <v>4</v>
      </c>
      <c r="X121" s="120">
        <f t="shared" ref="X121" si="164">T121-W121-Y121</f>
        <v>16</v>
      </c>
      <c r="Y121" s="121">
        <v>9</v>
      </c>
    </row>
    <row r="122" spans="1:25" ht="15.75">
      <c r="A122" s="39" t="s">
        <v>161</v>
      </c>
      <c r="B122" s="368" t="s">
        <v>310</v>
      </c>
      <c r="C122" s="313"/>
      <c r="D122" s="313"/>
      <c r="E122" s="313"/>
      <c r="F122" s="314"/>
      <c r="G122" s="90">
        <v>2</v>
      </c>
      <c r="H122" s="23"/>
      <c r="I122" s="18"/>
      <c r="J122" s="92">
        <v>0</v>
      </c>
      <c r="K122" s="22">
        <v>2</v>
      </c>
      <c r="L122" s="59">
        <v>0</v>
      </c>
      <c r="M122" s="62"/>
      <c r="N122" s="4"/>
      <c r="O122" s="4"/>
      <c r="P122" s="4"/>
      <c r="Q122" s="4"/>
      <c r="R122" s="114">
        <f t="shared" ref="R122:R124" si="165">E122*S122%</f>
        <v>0</v>
      </c>
      <c r="S122" s="104">
        <v>0</v>
      </c>
      <c r="T122" s="135">
        <v>3</v>
      </c>
      <c r="U122" s="95" t="e">
        <f t="shared" ref="U122:U124" si="166">T122/E122%</f>
        <v>#DIV/0!</v>
      </c>
      <c r="V122" s="4"/>
      <c r="W122" s="120">
        <f t="shared" ref="W122:W124" si="167">T122*15%</f>
        <v>0.44999999999999996</v>
      </c>
      <c r="X122" s="120">
        <f t="shared" ref="X122:X124" si="168">T122-W122-Y122</f>
        <v>1.65</v>
      </c>
      <c r="Y122" s="121">
        <f t="shared" ref="Y122:Y124" si="169">T122*30%</f>
        <v>0.89999999999999991</v>
      </c>
    </row>
    <row r="123" spans="1:25" ht="15.75">
      <c r="A123" s="303" t="s">
        <v>317</v>
      </c>
      <c r="B123" s="301" t="s">
        <v>159</v>
      </c>
      <c r="C123" s="125">
        <v>36.19</v>
      </c>
      <c r="D123" s="4"/>
      <c r="E123" s="22">
        <v>97</v>
      </c>
      <c r="F123" s="109">
        <f t="shared" si="161"/>
        <v>2.6802984249792763</v>
      </c>
      <c r="G123" s="91">
        <v>0</v>
      </c>
      <c r="H123" s="5"/>
      <c r="I123" s="18"/>
      <c r="J123" s="78">
        <v>0</v>
      </c>
      <c r="K123" s="22">
        <v>0</v>
      </c>
      <c r="L123" s="59">
        <v>0</v>
      </c>
      <c r="M123" s="62"/>
      <c r="N123" s="4"/>
      <c r="O123" s="4"/>
      <c r="P123" s="4"/>
      <c r="Q123" s="4"/>
      <c r="R123" s="114">
        <f t="shared" si="165"/>
        <v>6.7900000000000009</v>
      </c>
      <c r="S123" s="104">
        <v>7</v>
      </c>
      <c r="T123" s="135">
        <v>6</v>
      </c>
      <c r="U123" s="95">
        <f t="shared" si="166"/>
        <v>6.1855670103092786</v>
      </c>
      <c r="V123" s="4"/>
      <c r="W123" s="120">
        <f t="shared" si="167"/>
        <v>0.89999999999999991</v>
      </c>
      <c r="X123" s="120">
        <f t="shared" si="168"/>
        <v>3.3</v>
      </c>
      <c r="Y123" s="121">
        <f t="shared" si="169"/>
        <v>1.7999999999999998</v>
      </c>
    </row>
    <row r="124" spans="1:25" ht="15.75">
      <c r="A124" s="303" t="s">
        <v>318</v>
      </c>
      <c r="B124" s="301" t="s">
        <v>160</v>
      </c>
      <c r="C124" s="125">
        <v>21.42</v>
      </c>
      <c r="D124" s="4"/>
      <c r="E124" s="22">
        <v>99</v>
      </c>
      <c r="F124" s="109">
        <f t="shared" si="161"/>
        <v>4.6218487394957979</v>
      </c>
      <c r="G124" s="91">
        <v>0</v>
      </c>
      <c r="H124" s="5"/>
      <c r="I124" s="18"/>
      <c r="J124" s="78">
        <v>0</v>
      </c>
      <c r="K124" s="22">
        <v>0</v>
      </c>
      <c r="L124" s="59">
        <v>0</v>
      </c>
      <c r="M124" s="62"/>
      <c r="N124" s="4"/>
      <c r="O124" s="4"/>
      <c r="P124" s="4"/>
      <c r="Q124" s="4"/>
      <c r="R124" s="114">
        <f t="shared" si="165"/>
        <v>7.92</v>
      </c>
      <c r="S124" s="104">
        <v>8</v>
      </c>
      <c r="T124" s="135">
        <v>7</v>
      </c>
      <c r="U124" s="95">
        <f t="shared" si="166"/>
        <v>7.0707070707070709</v>
      </c>
      <c r="V124" s="4"/>
      <c r="W124" s="120">
        <f t="shared" si="167"/>
        <v>1.05</v>
      </c>
      <c r="X124" s="120">
        <f t="shared" si="168"/>
        <v>3.85</v>
      </c>
      <c r="Y124" s="121">
        <f t="shared" si="169"/>
        <v>2.1</v>
      </c>
    </row>
    <row r="125" spans="1:25" ht="15.75">
      <c r="A125" s="4"/>
      <c r="B125" s="48" t="s">
        <v>40</v>
      </c>
      <c r="C125" s="141"/>
      <c r="D125" s="57"/>
      <c r="E125" s="100">
        <v>849</v>
      </c>
      <c r="F125" s="103"/>
      <c r="G125" s="12">
        <f>SUM(G121:G124)</f>
        <v>100</v>
      </c>
      <c r="H125" s="57"/>
      <c r="I125" s="57"/>
      <c r="J125" s="82">
        <f>SUM(J121:J124)</f>
        <v>25</v>
      </c>
      <c r="K125" s="12">
        <f>SUM(K121:K124)</f>
        <v>25</v>
      </c>
      <c r="L125" s="12">
        <f>SUM(L121:L124)</f>
        <v>50</v>
      </c>
      <c r="M125" s="12"/>
      <c r="N125" s="13"/>
      <c r="O125" s="13"/>
      <c r="P125" s="13"/>
      <c r="Q125" s="13"/>
      <c r="R125" s="114"/>
      <c r="S125" s="105"/>
      <c r="T125" s="162">
        <f>SUM(T121:T124)</f>
        <v>45</v>
      </c>
      <c r="U125" s="13"/>
      <c r="V125" s="13"/>
      <c r="W125" s="122"/>
      <c r="X125" s="122"/>
      <c r="Y125" s="121"/>
    </row>
    <row r="126" spans="1:25" ht="15.75">
      <c r="A126" s="328" t="s">
        <v>162</v>
      </c>
      <c r="B126" s="320"/>
      <c r="C126" s="320"/>
      <c r="D126" s="320"/>
      <c r="E126" s="320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1"/>
    </row>
    <row r="127" spans="1:25" ht="15.75">
      <c r="A127" s="1" t="s">
        <v>163</v>
      </c>
      <c r="B127" s="2" t="s">
        <v>25</v>
      </c>
      <c r="C127" s="140">
        <v>273.5</v>
      </c>
      <c r="D127" s="52">
        <v>793</v>
      </c>
      <c r="E127" s="99">
        <v>916</v>
      </c>
      <c r="F127" s="109">
        <f t="shared" ref="F127:F138" si="170">E127/C127</f>
        <v>3.3491773308957953</v>
      </c>
      <c r="G127" s="70">
        <v>56</v>
      </c>
      <c r="H127" s="35">
        <v>7</v>
      </c>
      <c r="I127" s="29"/>
      <c r="J127" s="78">
        <v>14</v>
      </c>
      <c r="K127" s="22">
        <v>14</v>
      </c>
      <c r="L127" s="22">
        <v>28</v>
      </c>
      <c r="M127" s="62">
        <v>46</v>
      </c>
      <c r="N127" s="4"/>
      <c r="O127" s="4">
        <v>24</v>
      </c>
      <c r="P127" s="4">
        <v>22</v>
      </c>
      <c r="Q127" s="4">
        <v>82</v>
      </c>
      <c r="R127" s="114">
        <f t="shared" ref="R127" si="171">E127*S127%</f>
        <v>64.12</v>
      </c>
      <c r="S127" s="104">
        <v>7</v>
      </c>
      <c r="T127" s="135">
        <v>62</v>
      </c>
      <c r="U127" s="95">
        <f t="shared" ref="U127" si="172">T127/E127%</f>
        <v>6.7685589519650655</v>
      </c>
      <c r="V127" s="4"/>
      <c r="W127" s="120">
        <f t="shared" ref="W127" si="173">T127*15%</f>
        <v>9.2999999999999989</v>
      </c>
      <c r="X127" s="120">
        <f t="shared" ref="X127" si="174">T127-W127-Y127</f>
        <v>31.700000000000003</v>
      </c>
      <c r="Y127" s="121">
        <v>21</v>
      </c>
    </row>
    <row r="128" spans="1:25" ht="15.75">
      <c r="A128" s="1" t="s">
        <v>333</v>
      </c>
      <c r="B128" s="312" t="s">
        <v>310</v>
      </c>
      <c r="C128" s="313"/>
      <c r="D128" s="313"/>
      <c r="E128" s="313"/>
      <c r="F128" s="314"/>
      <c r="G128" s="70"/>
      <c r="H128" s="35"/>
      <c r="I128" s="29"/>
      <c r="J128" s="78"/>
      <c r="K128" s="22"/>
      <c r="L128" s="22"/>
      <c r="M128" s="62"/>
      <c r="N128" s="4"/>
      <c r="O128" s="4"/>
      <c r="P128" s="4"/>
      <c r="Q128" s="4"/>
      <c r="R128" s="114"/>
      <c r="S128" s="104"/>
      <c r="T128" s="135">
        <v>2</v>
      </c>
      <c r="U128" s="95"/>
      <c r="V128" s="4"/>
      <c r="W128" s="120"/>
      <c r="X128" s="120"/>
      <c r="Y128" s="121"/>
    </row>
    <row r="129" spans="1:25" s="175" customFormat="1" ht="30">
      <c r="A129" s="164" t="s">
        <v>164</v>
      </c>
      <c r="B129" s="185" t="s">
        <v>165</v>
      </c>
      <c r="C129" s="186">
        <v>33.96</v>
      </c>
      <c r="D129" s="187">
        <v>255</v>
      </c>
      <c r="E129" s="179">
        <v>215</v>
      </c>
      <c r="F129" s="168">
        <f t="shared" si="170"/>
        <v>6.3309776207302706</v>
      </c>
      <c r="G129" s="180">
        <v>20</v>
      </c>
      <c r="H129" s="181">
        <v>8</v>
      </c>
      <c r="I129" s="169"/>
      <c r="J129" s="188">
        <v>5</v>
      </c>
      <c r="K129" s="184">
        <v>10</v>
      </c>
      <c r="L129" s="184">
        <v>5</v>
      </c>
      <c r="M129" s="184">
        <v>10</v>
      </c>
      <c r="N129" s="180">
        <v>4</v>
      </c>
      <c r="O129" s="180">
        <v>2</v>
      </c>
      <c r="P129" s="180">
        <v>4</v>
      </c>
      <c r="Q129" s="180">
        <v>50</v>
      </c>
      <c r="R129" s="171">
        <f t="shared" ref="R129:R138" si="175">E129*S129%</f>
        <v>21.5</v>
      </c>
      <c r="S129" s="172">
        <v>10</v>
      </c>
      <c r="T129" s="173">
        <v>21</v>
      </c>
      <c r="U129" s="172">
        <f t="shared" ref="U129:U138" si="176">T129/E129%</f>
        <v>9.7674418604651159</v>
      </c>
      <c r="V129" s="167"/>
      <c r="W129" s="174">
        <f t="shared" ref="W129:W138" si="177">T129*15%</f>
        <v>3.15</v>
      </c>
      <c r="X129" s="174">
        <f t="shared" ref="X129:X138" si="178">T129-W129-Y129</f>
        <v>11.55</v>
      </c>
      <c r="Y129" s="174">
        <f t="shared" ref="Y129:Y138" si="179">T129*30%</f>
        <v>6.3</v>
      </c>
    </row>
    <row r="130" spans="1:25" s="175" customFormat="1" ht="30">
      <c r="A130" s="164" t="s">
        <v>166</v>
      </c>
      <c r="B130" s="185" t="s">
        <v>167</v>
      </c>
      <c r="C130" s="186">
        <v>83.34</v>
      </c>
      <c r="D130" s="187">
        <v>373</v>
      </c>
      <c r="E130" s="179">
        <v>456</v>
      </c>
      <c r="F130" s="168">
        <f t="shared" si="170"/>
        <v>5.4715622750179982</v>
      </c>
      <c r="G130" s="180">
        <v>29</v>
      </c>
      <c r="H130" s="181">
        <v>8</v>
      </c>
      <c r="I130" s="169"/>
      <c r="J130" s="188">
        <v>7</v>
      </c>
      <c r="K130" s="184">
        <v>10</v>
      </c>
      <c r="L130" s="184">
        <v>12</v>
      </c>
      <c r="M130" s="184">
        <v>27</v>
      </c>
      <c r="N130" s="180">
        <v>9</v>
      </c>
      <c r="O130" s="180">
        <v>7</v>
      </c>
      <c r="P130" s="180">
        <v>11</v>
      </c>
      <c r="Q130" s="180">
        <v>93.1</v>
      </c>
      <c r="R130" s="171">
        <f t="shared" si="175"/>
        <v>36.480000000000004</v>
      </c>
      <c r="S130" s="172">
        <v>8</v>
      </c>
      <c r="T130" s="173">
        <v>36</v>
      </c>
      <c r="U130" s="172">
        <f t="shared" si="176"/>
        <v>7.8947368421052637</v>
      </c>
      <c r="V130" s="167"/>
      <c r="W130" s="174">
        <f t="shared" si="177"/>
        <v>5.3999999999999995</v>
      </c>
      <c r="X130" s="174">
        <f t="shared" si="178"/>
        <v>19.800000000000004</v>
      </c>
      <c r="Y130" s="174">
        <f t="shared" si="179"/>
        <v>10.799999999999999</v>
      </c>
    </row>
    <row r="131" spans="1:25" s="175" customFormat="1" ht="30">
      <c r="A131" s="164" t="s">
        <v>168</v>
      </c>
      <c r="B131" s="185" t="s">
        <v>169</v>
      </c>
      <c r="C131" s="186">
        <v>71.56</v>
      </c>
      <c r="D131" s="187">
        <v>301</v>
      </c>
      <c r="E131" s="179">
        <v>386</v>
      </c>
      <c r="F131" s="168">
        <f t="shared" si="170"/>
        <v>5.3940749021799883</v>
      </c>
      <c r="G131" s="180">
        <v>24</v>
      </c>
      <c r="H131" s="181">
        <v>8</v>
      </c>
      <c r="I131" s="169"/>
      <c r="J131" s="249">
        <v>6</v>
      </c>
      <c r="K131" s="184">
        <v>8</v>
      </c>
      <c r="L131" s="184">
        <v>10</v>
      </c>
      <c r="M131" s="184">
        <v>19</v>
      </c>
      <c r="N131" s="180">
        <v>7</v>
      </c>
      <c r="O131" s="180">
        <v>3</v>
      </c>
      <c r="P131" s="180">
        <v>9</v>
      </c>
      <c r="Q131" s="180">
        <v>79.099999999999994</v>
      </c>
      <c r="R131" s="171">
        <f t="shared" si="175"/>
        <v>30.88</v>
      </c>
      <c r="S131" s="172">
        <v>8</v>
      </c>
      <c r="T131" s="173">
        <v>30</v>
      </c>
      <c r="U131" s="172">
        <f t="shared" si="176"/>
        <v>7.7720207253886011</v>
      </c>
      <c r="V131" s="167"/>
      <c r="W131" s="174">
        <f t="shared" si="177"/>
        <v>4.5</v>
      </c>
      <c r="X131" s="174">
        <f t="shared" si="178"/>
        <v>16.5</v>
      </c>
      <c r="Y131" s="174">
        <f t="shared" si="179"/>
        <v>9</v>
      </c>
    </row>
    <row r="132" spans="1:25" s="175" customFormat="1" ht="15.75">
      <c r="A132" s="164" t="s">
        <v>316</v>
      </c>
      <c r="B132" s="185" t="s">
        <v>170</v>
      </c>
      <c r="C132" s="186">
        <v>33.799999999999997</v>
      </c>
      <c r="D132" s="187">
        <v>122</v>
      </c>
      <c r="E132" s="179">
        <v>111</v>
      </c>
      <c r="F132" s="168">
        <f t="shared" si="170"/>
        <v>3.2840236686390534</v>
      </c>
      <c r="G132" s="180">
        <v>9</v>
      </c>
      <c r="H132" s="181">
        <v>8</v>
      </c>
      <c r="I132" s="169"/>
      <c r="J132" s="188">
        <v>2</v>
      </c>
      <c r="K132" s="184">
        <v>7</v>
      </c>
      <c r="L132" s="184">
        <v>0</v>
      </c>
      <c r="M132" s="184">
        <v>6</v>
      </c>
      <c r="N132" s="167">
        <v>2</v>
      </c>
      <c r="O132" s="167">
        <v>4</v>
      </c>
      <c r="P132" s="167"/>
      <c r="Q132" s="167"/>
      <c r="R132" s="171">
        <f t="shared" si="175"/>
        <v>7.7700000000000005</v>
      </c>
      <c r="S132" s="172">
        <v>7</v>
      </c>
      <c r="T132" s="173">
        <v>7</v>
      </c>
      <c r="U132" s="172">
        <f t="shared" si="176"/>
        <v>6.3063063063063058</v>
      </c>
      <c r="V132" s="167"/>
      <c r="W132" s="174">
        <f t="shared" si="177"/>
        <v>1.05</v>
      </c>
      <c r="X132" s="174">
        <f t="shared" si="178"/>
        <v>3.85</v>
      </c>
      <c r="Y132" s="174">
        <f t="shared" si="179"/>
        <v>2.1</v>
      </c>
    </row>
    <row r="133" spans="1:25" s="175" customFormat="1" ht="15.75">
      <c r="A133" s="164" t="s">
        <v>329</v>
      </c>
      <c r="B133" s="185" t="s">
        <v>171</v>
      </c>
      <c r="C133" s="186">
        <v>35.1</v>
      </c>
      <c r="D133" s="187">
        <v>98</v>
      </c>
      <c r="E133" s="179">
        <v>97</v>
      </c>
      <c r="F133" s="168">
        <f t="shared" si="170"/>
        <v>2.7635327635327633</v>
      </c>
      <c r="G133" s="180">
        <v>6</v>
      </c>
      <c r="H133" s="181">
        <v>7</v>
      </c>
      <c r="I133" s="169"/>
      <c r="J133" s="188">
        <v>1</v>
      </c>
      <c r="K133" s="184">
        <v>5</v>
      </c>
      <c r="L133" s="184">
        <v>0</v>
      </c>
      <c r="M133" s="184"/>
      <c r="N133" s="167"/>
      <c r="O133" s="167"/>
      <c r="P133" s="167"/>
      <c r="Q133" s="167"/>
      <c r="R133" s="171">
        <f t="shared" si="175"/>
        <v>6.7900000000000009</v>
      </c>
      <c r="S133" s="172">
        <v>7</v>
      </c>
      <c r="T133" s="173">
        <v>6</v>
      </c>
      <c r="U133" s="172">
        <f t="shared" si="176"/>
        <v>6.1855670103092786</v>
      </c>
      <c r="V133" s="167"/>
      <c r="W133" s="174">
        <f t="shared" si="177"/>
        <v>0.89999999999999991</v>
      </c>
      <c r="X133" s="174">
        <f t="shared" si="178"/>
        <v>3.3</v>
      </c>
      <c r="Y133" s="174">
        <f t="shared" si="179"/>
        <v>1.7999999999999998</v>
      </c>
    </row>
    <row r="134" spans="1:25" s="175" customFormat="1" ht="15.75">
      <c r="A134" s="164" t="s">
        <v>172</v>
      </c>
      <c r="B134" s="185" t="s">
        <v>173</v>
      </c>
      <c r="C134" s="186">
        <v>119.3</v>
      </c>
      <c r="D134" s="187">
        <v>314</v>
      </c>
      <c r="E134" s="179">
        <v>648</v>
      </c>
      <c r="F134" s="168">
        <f t="shared" si="170"/>
        <v>5.4316848281642915</v>
      </c>
      <c r="G134" s="180">
        <v>21</v>
      </c>
      <c r="H134" s="181">
        <v>2.5</v>
      </c>
      <c r="I134" s="169"/>
      <c r="J134" s="188" t="s">
        <v>329</v>
      </c>
      <c r="K134" s="184">
        <v>21</v>
      </c>
      <c r="L134" s="184" t="s">
        <v>329</v>
      </c>
      <c r="M134" s="289">
        <v>21</v>
      </c>
      <c r="N134" s="290"/>
      <c r="O134" s="290">
        <v>8</v>
      </c>
      <c r="P134" s="290"/>
      <c r="Q134" s="290">
        <v>32</v>
      </c>
      <c r="R134" s="171">
        <f t="shared" si="175"/>
        <v>51.84</v>
      </c>
      <c r="S134" s="172">
        <v>8</v>
      </c>
      <c r="T134" s="173">
        <v>14</v>
      </c>
      <c r="U134" s="172">
        <f t="shared" si="176"/>
        <v>2.1604938271604937</v>
      </c>
      <c r="V134" s="167"/>
      <c r="W134" s="174">
        <f t="shared" si="177"/>
        <v>2.1</v>
      </c>
      <c r="X134" s="174">
        <f t="shared" si="178"/>
        <v>7.7</v>
      </c>
      <c r="Y134" s="174">
        <f t="shared" si="179"/>
        <v>4.2</v>
      </c>
    </row>
    <row r="135" spans="1:25" s="175" customFormat="1" ht="15.75">
      <c r="A135" s="164" t="s">
        <v>174</v>
      </c>
      <c r="B135" s="185" t="s">
        <v>175</v>
      </c>
      <c r="C135" s="186">
        <v>28.2</v>
      </c>
      <c r="D135" s="187">
        <v>137</v>
      </c>
      <c r="E135" s="179">
        <v>152</v>
      </c>
      <c r="F135" s="168">
        <f t="shared" si="170"/>
        <v>5.3900709219858154</v>
      </c>
      <c r="G135" s="180">
        <v>9</v>
      </c>
      <c r="H135" s="181">
        <v>8</v>
      </c>
      <c r="I135" s="169"/>
      <c r="J135" s="188">
        <v>2</v>
      </c>
      <c r="K135" s="199">
        <v>5</v>
      </c>
      <c r="L135" s="184">
        <v>2</v>
      </c>
      <c r="M135" s="199">
        <v>9</v>
      </c>
      <c r="N135" s="167"/>
      <c r="O135" s="167">
        <v>7</v>
      </c>
      <c r="P135" s="167">
        <v>2</v>
      </c>
      <c r="Q135" s="167">
        <v>100</v>
      </c>
      <c r="R135" s="171">
        <f t="shared" si="175"/>
        <v>12.16</v>
      </c>
      <c r="S135" s="172">
        <v>8</v>
      </c>
      <c r="T135" s="173">
        <v>12</v>
      </c>
      <c r="U135" s="172">
        <f t="shared" si="176"/>
        <v>7.8947368421052628</v>
      </c>
      <c r="V135" s="167"/>
      <c r="W135" s="174">
        <f t="shared" si="177"/>
        <v>1.7999999999999998</v>
      </c>
      <c r="X135" s="174">
        <f t="shared" si="178"/>
        <v>6.6</v>
      </c>
      <c r="Y135" s="174">
        <f t="shared" si="179"/>
        <v>3.5999999999999996</v>
      </c>
    </row>
    <row r="136" spans="1:25" s="175" customFormat="1" ht="15.75">
      <c r="A136" s="164" t="s">
        <v>176</v>
      </c>
      <c r="B136" s="185" t="s">
        <v>177</v>
      </c>
      <c r="C136" s="186">
        <v>24.7</v>
      </c>
      <c r="D136" s="187">
        <v>64</v>
      </c>
      <c r="E136" s="179">
        <v>66</v>
      </c>
      <c r="F136" s="168">
        <f t="shared" si="170"/>
        <v>2.6720647773279351</v>
      </c>
      <c r="G136" s="180">
        <v>4</v>
      </c>
      <c r="H136" s="181">
        <v>7</v>
      </c>
      <c r="I136" s="169"/>
      <c r="J136" s="188">
        <v>1</v>
      </c>
      <c r="K136" s="184">
        <v>3</v>
      </c>
      <c r="L136" s="184">
        <v>0</v>
      </c>
      <c r="M136" s="184">
        <v>1</v>
      </c>
      <c r="N136" s="167"/>
      <c r="O136" s="167">
        <v>1</v>
      </c>
      <c r="P136" s="167"/>
      <c r="Q136" s="167">
        <v>25</v>
      </c>
      <c r="R136" s="171">
        <f t="shared" si="175"/>
        <v>4.62</v>
      </c>
      <c r="S136" s="172">
        <v>7</v>
      </c>
      <c r="T136" s="173">
        <v>4</v>
      </c>
      <c r="U136" s="172">
        <f t="shared" si="176"/>
        <v>6.0606060606060606</v>
      </c>
      <c r="V136" s="167"/>
      <c r="W136" s="174">
        <f t="shared" si="177"/>
        <v>0.6</v>
      </c>
      <c r="X136" s="174">
        <f t="shared" si="178"/>
        <v>2.2000000000000002</v>
      </c>
      <c r="Y136" s="174">
        <f t="shared" si="179"/>
        <v>1.2</v>
      </c>
    </row>
    <row r="137" spans="1:25" s="175" customFormat="1" ht="20.25" customHeight="1">
      <c r="A137" s="164" t="s">
        <v>329</v>
      </c>
      <c r="B137" s="176" t="s">
        <v>178</v>
      </c>
      <c r="C137" s="177">
        <v>30.27</v>
      </c>
      <c r="D137" s="187">
        <v>87</v>
      </c>
      <c r="E137" s="179">
        <v>85</v>
      </c>
      <c r="F137" s="168">
        <f t="shared" si="170"/>
        <v>2.8080607862570202</v>
      </c>
      <c r="G137" s="180">
        <v>6</v>
      </c>
      <c r="H137" s="181">
        <v>7</v>
      </c>
      <c r="I137" s="169"/>
      <c r="J137" s="188">
        <v>1</v>
      </c>
      <c r="K137" s="184">
        <v>3</v>
      </c>
      <c r="L137" s="184">
        <v>2</v>
      </c>
      <c r="M137" s="184">
        <v>5</v>
      </c>
      <c r="N137" s="167">
        <v>1</v>
      </c>
      <c r="O137" s="167">
        <v>3</v>
      </c>
      <c r="P137" s="167">
        <v>1</v>
      </c>
      <c r="Q137" s="167">
        <v>100</v>
      </c>
      <c r="R137" s="171">
        <v>5</v>
      </c>
      <c r="S137" s="172">
        <v>7</v>
      </c>
      <c r="T137" s="173">
        <v>5</v>
      </c>
      <c r="U137" s="172">
        <f t="shared" si="176"/>
        <v>5.882352941176471</v>
      </c>
      <c r="V137" s="167"/>
      <c r="W137" s="174">
        <f t="shared" si="177"/>
        <v>0.75</v>
      </c>
      <c r="X137" s="174">
        <f t="shared" si="178"/>
        <v>2.75</v>
      </c>
      <c r="Y137" s="174">
        <f t="shared" si="179"/>
        <v>1.5</v>
      </c>
    </row>
    <row r="138" spans="1:25" ht="16.5" customHeight="1">
      <c r="A138" s="300" t="s">
        <v>179</v>
      </c>
      <c r="B138" s="302" t="s">
        <v>39</v>
      </c>
      <c r="C138" s="147">
        <v>35.4</v>
      </c>
      <c r="D138" s="54">
        <v>34</v>
      </c>
      <c r="E138" s="99">
        <v>21</v>
      </c>
      <c r="F138" s="109">
        <f t="shared" si="170"/>
        <v>0.59322033898305082</v>
      </c>
      <c r="G138" s="70">
        <v>1</v>
      </c>
      <c r="H138" s="35">
        <v>3</v>
      </c>
      <c r="I138" s="29"/>
      <c r="J138" s="78">
        <v>0</v>
      </c>
      <c r="K138" s="60">
        <v>1</v>
      </c>
      <c r="L138" s="60">
        <v>0</v>
      </c>
      <c r="M138" s="66"/>
      <c r="N138" s="4"/>
      <c r="O138" s="4"/>
      <c r="P138" s="4"/>
      <c r="Q138" s="4"/>
      <c r="R138" s="114">
        <f t="shared" si="175"/>
        <v>0.63</v>
      </c>
      <c r="S138" s="104">
        <v>3</v>
      </c>
      <c r="T138" s="135">
        <v>0</v>
      </c>
      <c r="U138" s="95">
        <f t="shared" si="176"/>
        <v>0</v>
      </c>
      <c r="V138" s="4"/>
      <c r="W138" s="120">
        <f t="shared" si="177"/>
        <v>0</v>
      </c>
      <c r="X138" s="120">
        <f t="shared" si="178"/>
        <v>0</v>
      </c>
      <c r="Y138" s="121">
        <f t="shared" si="179"/>
        <v>0</v>
      </c>
    </row>
    <row r="139" spans="1:25" ht="15.75">
      <c r="A139" s="4"/>
      <c r="B139" s="48" t="s">
        <v>40</v>
      </c>
      <c r="C139" s="141"/>
      <c r="D139" s="57"/>
      <c r="E139" s="100">
        <v>3153</v>
      </c>
      <c r="F139" s="103"/>
      <c r="G139" s="12">
        <f>SUM(G127:G138)</f>
        <v>185</v>
      </c>
      <c r="H139" s="57"/>
      <c r="I139" s="57"/>
      <c r="J139" s="82">
        <f>SUM(J127:J138)</f>
        <v>39</v>
      </c>
      <c r="K139" s="12">
        <f>SUM(K127:K138)</f>
        <v>87</v>
      </c>
      <c r="L139" s="12">
        <f>SUM(L127:L138)</f>
        <v>59</v>
      </c>
      <c r="M139" s="12"/>
      <c r="N139" s="13"/>
      <c r="O139" s="13"/>
      <c r="P139" s="13"/>
      <c r="Q139" s="13"/>
      <c r="R139" s="114"/>
      <c r="S139" s="105"/>
      <c r="T139" s="162">
        <f>SUM(T127:T138)</f>
        <v>199</v>
      </c>
      <c r="U139" s="13"/>
      <c r="V139" s="13"/>
      <c r="W139" s="122"/>
      <c r="X139" s="122"/>
      <c r="Y139" s="121"/>
    </row>
    <row r="140" spans="1:25" ht="15.75">
      <c r="A140" s="328" t="s">
        <v>180</v>
      </c>
      <c r="B140" s="320"/>
      <c r="C140" s="320"/>
      <c r="D140" s="320"/>
      <c r="E140" s="320"/>
      <c r="F140" s="320"/>
      <c r="G140" s="320"/>
      <c r="H140" s="320"/>
      <c r="I140" s="320"/>
      <c r="J140" s="320"/>
      <c r="K140" s="320"/>
      <c r="L140" s="320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  <c r="Y140" s="321"/>
    </row>
    <row r="141" spans="1:25" ht="15.75">
      <c r="A141" s="1" t="s">
        <v>181</v>
      </c>
      <c r="B141" s="2" t="s">
        <v>48</v>
      </c>
      <c r="C141" s="125">
        <v>349.1</v>
      </c>
      <c r="D141" s="10">
        <v>450</v>
      </c>
      <c r="E141" s="99">
        <v>445</v>
      </c>
      <c r="F141" s="109">
        <f t="shared" ref="F141:F143" si="180">E141/C141</f>
        <v>1.2747063878544829</v>
      </c>
      <c r="G141" s="70">
        <v>22</v>
      </c>
      <c r="H141" s="8">
        <v>5</v>
      </c>
      <c r="I141" s="10"/>
      <c r="J141" s="88">
        <v>5</v>
      </c>
      <c r="K141" s="22">
        <v>6</v>
      </c>
      <c r="L141" s="22">
        <v>11</v>
      </c>
      <c r="M141" s="62"/>
      <c r="N141" s="4"/>
      <c r="O141" s="4"/>
      <c r="P141" s="4"/>
      <c r="Q141" s="4"/>
      <c r="R141" s="114">
        <f t="shared" ref="R141" si="181">E141*S141%</f>
        <v>22.25</v>
      </c>
      <c r="S141" s="104">
        <v>5</v>
      </c>
      <c r="T141" s="135">
        <v>21</v>
      </c>
      <c r="U141" s="95">
        <f t="shared" ref="U141" si="182">T141/E141%</f>
        <v>4.7191011235955056</v>
      </c>
      <c r="V141" s="4"/>
      <c r="W141" s="120">
        <f t="shared" ref="W141" si="183">T141*15%</f>
        <v>3.15</v>
      </c>
      <c r="X141" s="120">
        <f t="shared" ref="X141" si="184">T141-W141-Y141</f>
        <v>11.55</v>
      </c>
      <c r="Y141" s="121">
        <f t="shared" ref="Y141" si="185">T141*30%</f>
        <v>6.3</v>
      </c>
    </row>
    <row r="142" spans="1:25" ht="15.75">
      <c r="A142" s="1" t="s">
        <v>334</v>
      </c>
      <c r="B142" s="312" t="s">
        <v>310</v>
      </c>
      <c r="C142" s="313"/>
      <c r="D142" s="313"/>
      <c r="E142" s="313"/>
      <c r="F142" s="314"/>
      <c r="G142" s="70"/>
      <c r="H142" s="8"/>
      <c r="I142" s="10"/>
      <c r="J142" s="88"/>
      <c r="K142" s="22"/>
      <c r="L142" s="22"/>
      <c r="M142" s="62"/>
      <c r="N142" s="4"/>
      <c r="O142" s="4"/>
      <c r="P142" s="4"/>
      <c r="Q142" s="4"/>
      <c r="R142" s="114"/>
      <c r="S142" s="104"/>
      <c r="T142" s="135">
        <v>1</v>
      </c>
      <c r="U142" s="95"/>
      <c r="V142" s="4"/>
      <c r="W142" s="120"/>
      <c r="X142" s="120"/>
      <c r="Y142" s="121"/>
    </row>
    <row r="143" spans="1:25" s="175" customFormat="1" ht="15.75">
      <c r="A143" s="164" t="s">
        <v>182</v>
      </c>
      <c r="B143" s="185" t="s">
        <v>183</v>
      </c>
      <c r="C143" s="186">
        <v>146.19999999999999</v>
      </c>
      <c r="D143" s="213">
        <v>277</v>
      </c>
      <c r="E143" s="179">
        <v>267</v>
      </c>
      <c r="F143" s="168">
        <f t="shared" si="180"/>
        <v>1.826265389876881</v>
      </c>
      <c r="G143" s="180">
        <v>20</v>
      </c>
      <c r="H143" s="181">
        <v>7</v>
      </c>
      <c r="I143" s="195"/>
      <c r="J143" s="242">
        <v>5</v>
      </c>
      <c r="K143" s="184">
        <v>7</v>
      </c>
      <c r="L143" s="184">
        <v>8</v>
      </c>
      <c r="M143" s="184">
        <v>18</v>
      </c>
      <c r="N143" s="180">
        <v>5</v>
      </c>
      <c r="O143" s="180">
        <v>6</v>
      </c>
      <c r="P143" s="180">
        <v>7</v>
      </c>
      <c r="Q143" s="180">
        <v>90</v>
      </c>
      <c r="R143" s="171">
        <f t="shared" ref="R143" si="186">E143*S143%</f>
        <v>13.350000000000001</v>
      </c>
      <c r="S143" s="172">
        <v>5</v>
      </c>
      <c r="T143" s="173">
        <v>13</v>
      </c>
      <c r="U143" s="172">
        <f t="shared" ref="U143" si="187">T143/E143%</f>
        <v>4.868913857677903</v>
      </c>
      <c r="V143" s="167"/>
      <c r="W143" s="174">
        <f t="shared" ref="W143" si="188">T143*15%</f>
        <v>1.95</v>
      </c>
      <c r="X143" s="174">
        <f t="shared" ref="X143" si="189">T143-W143-Y143</f>
        <v>7.15</v>
      </c>
      <c r="Y143" s="174">
        <f t="shared" ref="Y143" si="190">T143*30%</f>
        <v>3.9</v>
      </c>
    </row>
    <row r="144" spans="1:25" ht="15.75">
      <c r="A144" s="4"/>
      <c r="B144" s="48" t="s">
        <v>40</v>
      </c>
      <c r="C144" s="141"/>
      <c r="D144" s="57"/>
      <c r="E144" s="100">
        <v>713</v>
      </c>
      <c r="F144" s="103"/>
      <c r="G144" s="12">
        <f>SUM(G141:G143)</f>
        <v>42</v>
      </c>
      <c r="H144" s="57"/>
      <c r="I144" s="57"/>
      <c r="J144" s="82">
        <f>SUM(J141:J143)</f>
        <v>10</v>
      </c>
      <c r="K144" s="12">
        <f>SUM(K141:K143)</f>
        <v>13</v>
      </c>
      <c r="L144" s="12">
        <f>SUM(L141:L143)</f>
        <v>19</v>
      </c>
      <c r="M144" s="12"/>
      <c r="N144" s="13"/>
      <c r="O144" s="13"/>
      <c r="P144" s="13"/>
      <c r="Q144" s="13"/>
      <c r="R144" s="114"/>
      <c r="S144" s="105"/>
      <c r="T144" s="162">
        <f>SUM(T141:T143)</f>
        <v>35</v>
      </c>
      <c r="U144" s="13"/>
      <c r="V144" s="13"/>
      <c r="W144" s="122"/>
      <c r="X144" s="122"/>
      <c r="Y144" s="121"/>
    </row>
    <row r="145" spans="1:25" ht="15.75">
      <c r="A145" s="328" t="s">
        <v>184</v>
      </c>
      <c r="B145" s="320"/>
      <c r="C145" s="320"/>
      <c r="D145" s="320"/>
      <c r="E145" s="320"/>
      <c r="F145" s="320"/>
      <c r="G145" s="320"/>
      <c r="H145" s="320"/>
      <c r="I145" s="320"/>
      <c r="J145" s="320"/>
      <c r="K145" s="320"/>
      <c r="L145" s="320"/>
      <c r="M145" s="320"/>
      <c r="N145" s="320"/>
      <c r="O145" s="320"/>
      <c r="P145" s="320"/>
      <c r="Q145" s="320"/>
      <c r="R145" s="320"/>
      <c r="S145" s="320"/>
      <c r="T145" s="320"/>
      <c r="U145" s="320"/>
      <c r="V145" s="320"/>
      <c r="W145" s="320"/>
      <c r="X145" s="320"/>
      <c r="Y145" s="321"/>
    </row>
    <row r="146" spans="1:25" ht="15.75">
      <c r="A146" s="1" t="s">
        <v>185</v>
      </c>
      <c r="B146" s="2" t="s">
        <v>48</v>
      </c>
      <c r="C146" s="140">
        <v>768.2</v>
      </c>
      <c r="D146" s="7">
        <v>2933</v>
      </c>
      <c r="E146" s="99">
        <v>3449</v>
      </c>
      <c r="F146" s="109">
        <f t="shared" ref="F146:F153" si="191">E146/C146</f>
        <v>4.4897162197344436</v>
      </c>
      <c r="G146" s="70">
        <v>170</v>
      </c>
      <c r="H146" s="8">
        <v>7</v>
      </c>
      <c r="I146" s="42"/>
      <c r="J146" s="85">
        <v>42</v>
      </c>
      <c r="K146" s="22">
        <v>43</v>
      </c>
      <c r="L146" s="22">
        <v>85</v>
      </c>
      <c r="M146" s="62"/>
      <c r="N146" s="4"/>
      <c r="O146" s="4"/>
      <c r="P146" s="4"/>
      <c r="Q146" s="4"/>
      <c r="R146" s="114">
        <f t="shared" ref="R146" si="192">E146*S146%</f>
        <v>275.92</v>
      </c>
      <c r="S146" s="104">
        <v>8</v>
      </c>
      <c r="T146" s="135">
        <v>275</v>
      </c>
      <c r="U146" s="95">
        <f t="shared" ref="U146" si="193">T146/E146%</f>
        <v>7.9733256016236584</v>
      </c>
      <c r="V146" s="4"/>
      <c r="W146" s="120">
        <f t="shared" ref="W146" si="194">T146*15%</f>
        <v>41.25</v>
      </c>
      <c r="X146" s="120">
        <f t="shared" ref="X146" si="195">T146-W146-Y146</f>
        <v>151.25</v>
      </c>
      <c r="Y146" s="121">
        <f t="shared" ref="Y146" si="196">T146*30%</f>
        <v>82.5</v>
      </c>
    </row>
    <row r="147" spans="1:25" s="175" customFormat="1" ht="15.75">
      <c r="A147" s="164" t="s">
        <v>186</v>
      </c>
      <c r="B147" s="185" t="s">
        <v>187</v>
      </c>
      <c r="C147" s="186">
        <v>191.4</v>
      </c>
      <c r="D147" s="178">
        <v>797</v>
      </c>
      <c r="E147" s="179">
        <v>1407</v>
      </c>
      <c r="F147" s="168">
        <f t="shared" si="191"/>
        <v>7.3510971786833856</v>
      </c>
      <c r="G147" s="180">
        <v>55</v>
      </c>
      <c r="H147" s="181">
        <v>7</v>
      </c>
      <c r="I147" s="182"/>
      <c r="J147" s="183">
        <v>13</v>
      </c>
      <c r="K147" s="184">
        <v>20</v>
      </c>
      <c r="L147" s="184">
        <v>22</v>
      </c>
      <c r="M147" s="184">
        <v>35</v>
      </c>
      <c r="N147" s="180">
        <v>8</v>
      </c>
      <c r="O147" s="180">
        <v>15</v>
      </c>
      <c r="P147" s="180">
        <v>12</v>
      </c>
      <c r="Q147" s="180">
        <v>63.6</v>
      </c>
      <c r="R147" s="171">
        <f t="shared" ref="R147:R153" si="197">E147*S147%</f>
        <v>140.70000000000002</v>
      </c>
      <c r="S147" s="172">
        <v>10</v>
      </c>
      <c r="T147" s="173">
        <v>138</v>
      </c>
      <c r="U147" s="172">
        <f t="shared" ref="U147:U153" si="198">T147/E147%</f>
        <v>9.8081023454157776</v>
      </c>
      <c r="V147" s="167"/>
      <c r="W147" s="174">
        <f t="shared" ref="W147:W152" si="199">T147*15%</f>
        <v>20.7</v>
      </c>
      <c r="X147" s="174">
        <f t="shared" ref="X147:X153" si="200">T147-W147-Y147</f>
        <v>75.900000000000006</v>
      </c>
      <c r="Y147" s="174">
        <f t="shared" ref="Y147:Y152" si="201">T147*30%</f>
        <v>41.4</v>
      </c>
    </row>
    <row r="148" spans="1:25" s="175" customFormat="1" ht="15.75">
      <c r="A148" s="164" t="s">
        <v>188</v>
      </c>
      <c r="B148" s="185" t="s">
        <v>189</v>
      </c>
      <c r="C148" s="186">
        <v>164.17</v>
      </c>
      <c r="D148" s="178">
        <v>534</v>
      </c>
      <c r="E148" s="179">
        <v>1386</v>
      </c>
      <c r="F148" s="168">
        <f t="shared" si="191"/>
        <v>8.4424681732350617</v>
      </c>
      <c r="G148" s="180">
        <v>63</v>
      </c>
      <c r="H148" s="181">
        <v>12</v>
      </c>
      <c r="I148" s="182"/>
      <c r="J148" s="183">
        <v>15</v>
      </c>
      <c r="K148" s="184">
        <v>23</v>
      </c>
      <c r="L148" s="184">
        <v>25</v>
      </c>
      <c r="M148" s="184">
        <v>46</v>
      </c>
      <c r="N148" s="180">
        <v>12</v>
      </c>
      <c r="O148" s="180">
        <v>6</v>
      </c>
      <c r="P148" s="180">
        <v>28</v>
      </c>
      <c r="Q148" s="180">
        <v>73</v>
      </c>
      <c r="R148" s="171">
        <f t="shared" si="197"/>
        <v>166.32</v>
      </c>
      <c r="S148" s="172">
        <v>12</v>
      </c>
      <c r="T148" s="173">
        <v>110</v>
      </c>
      <c r="U148" s="172">
        <f t="shared" si="198"/>
        <v>7.9365079365079367</v>
      </c>
      <c r="V148" s="167"/>
      <c r="W148" s="174">
        <f t="shared" si="199"/>
        <v>16.5</v>
      </c>
      <c r="X148" s="174">
        <f t="shared" si="200"/>
        <v>60.5</v>
      </c>
      <c r="Y148" s="174">
        <f t="shared" si="201"/>
        <v>33</v>
      </c>
    </row>
    <row r="149" spans="1:25" s="175" customFormat="1" ht="30">
      <c r="A149" s="164" t="s">
        <v>190</v>
      </c>
      <c r="B149" s="185" t="s">
        <v>191</v>
      </c>
      <c r="C149" s="186">
        <v>258.2</v>
      </c>
      <c r="D149" s="178">
        <v>1279</v>
      </c>
      <c r="E149" s="179">
        <v>2351</v>
      </c>
      <c r="F149" s="168">
        <f t="shared" si="191"/>
        <v>9.1053446940356313</v>
      </c>
      <c r="G149" s="180">
        <v>127</v>
      </c>
      <c r="H149" s="181">
        <v>10</v>
      </c>
      <c r="I149" s="182"/>
      <c r="J149" s="183">
        <v>31</v>
      </c>
      <c r="K149" s="184">
        <v>40</v>
      </c>
      <c r="L149" s="184">
        <v>56</v>
      </c>
      <c r="M149" s="184">
        <v>74</v>
      </c>
      <c r="N149" s="180">
        <v>22</v>
      </c>
      <c r="O149" s="180">
        <v>16</v>
      </c>
      <c r="P149" s="180">
        <v>36</v>
      </c>
      <c r="Q149" s="180">
        <v>58.3</v>
      </c>
      <c r="R149" s="171">
        <f t="shared" si="197"/>
        <v>282.12</v>
      </c>
      <c r="S149" s="172">
        <v>12</v>
      </c>
      <c r="T149" s="173">
        <v>235</v>
      </c>
      <c r="U149" s="172">
        <f t="shared" si="198"/>
        <v>9.9957464908549554</v>
      </c>
      <c r="V149" s="167"/>
      <c r="W149" s="174">
        <f t="shared" si="199"/>
        <v>35.25</v>
      </c>
      <c r="X149" s="174">
        <f t="shared" si="200"/>
        <v>129.25</v>
      </c>
      <c r="Y149" s="174">
        <f t="shared" si="201"/>
        <v>70.5</v>
      </c>
    </row>
    <row r="150" spans="1:25" s="286" customFormat="1" ht="15.75">
      <c r="A150" s="267" t="s">
        <v>192</v>
      </c>
      <c r="B150" s="268" t="s">
        <v>193</v>
      </c>
      <c r="C150" s="186">
        <v>31.01</v>
      </c>
      <c r="D150" s="178">
        <v>155</v>
      </c>
      <c r="E150" s="269">
        <v>211</v>
      </c>
      <c r="F150" s="168">
        <f t="shared" si="191"/>
        <v>6.8042566913898739</v>
      </c>
      <c r="G150" s="180">
        <v>9</v>
      </c>
      <c r="H150" s="181">
        <v>8</v>
      </c>
      <c r="I150" s="182"/>
      <c r="J150" s="183">
        <v>1</v>
      </c>
      <c r="K150" s="199">
        <v>5</v>
      </c>
      <c r="L150" s="184">
        <v>3</v>
      </c>
      <c r="M150" s="199">
        <v>6</v>
      </c>
      <c r="N150" s="180">
        <v>1</v>
      </c>
      <c r="O150" s="180">
        <v>3</v>
      </c>
      <c r="P150" s="180">
        <v>2</v>
      </c>
      <c r="Q150" s="180">
        <v>6.66</v>
      </c>
      <c r="R150" s="270">
        <f t="shared" si="197"/>
        <v>21.1</v>
      </c>
      <c r="S150" s="271">
        <v>10</v>
      </c>
      <c r="T150" s="173">
        <v>21</v>
      </c>
      <c r="U150" s="271">
        <f t="shared" si="198"/>
        <v>9.9526066350710902</v>
      </c>
      <c r="V150" s="180"/>
      <c r="W150" s="272">
        <f t="shared" si="199"/>
        <v>3.15</v>
      </c>
      <c r="X150" s="272">
        <f t="shared" si="200"/>
        <v>11.55</v>
      </c>
      <c r="Y150" s="272">
        <f t="shared" si="201"/>
        <v>6.3</v>
      </c>
    </row>
    <row r="151" spans="1:25" s="286" customFormat="1" ht="15.75">
      <c r="A151" s="267" t="s">
        <v>194</v>
      </c>
      <c r="B151" s="263" t="s">
        <v>195</v>
      </c>
      <c r="C151" s="177">
        <v>45.4</v>
      </c>
      <c r="D151" s="178">
        <v>250</v>
      </c>
      <c r="E151" s="269">
        <v>251</v>
      </c>
      <c r="F151" s="168">
        <f t="shared" si="191"/>
        <v>5.5286343612334807</v>
      </c>
      <c r="G151" s="180">
        <v>10</v>
      </c>
      <c r="H151" s="181">
        <v>8</v>
      </c>
      <c r="I151" s="182"/>
      <c r="J151" s="183">
        <v>2</v>
      </c>
      <c r="K151" s="184">
        <v>8</v>
      </c>
      <c r="L151" s="184">
        <v>0</v>
      </c>
      <c r="M151" s="184">
        <v>10</v>
      </c>
      <c r="N151" s="180">
        <v>5</v>
      </c>
      <c r="O151" s="180">
        <v>5</v>
      </c>
      <c r="P151" s="180"/>
      <c r="Q151" s="180">
        <v>100</v>
      </c>
      <c r="R151" s="270">
        <f t="shared" si="197"/>
        <v>20.080000000000002</v>
      </c>
      <c r="S151" s="271">
        <v>8</v>
      </c>
      <c r="T151" s="173">
        <v>15</v>
      </c>
      <c r="U151" s="271">
        <f t="shared" si="198"/>
        <v>5.9760956175298814</v>
      </c>
      <c r="V151" s="180"/>
      <c r="W151" s="272">
        <f t="shared" si="199"/>
        <v>2.25</v>
      </c>
      <c r="X151" s="272">
        <f t="shared" si="200"/>
        <v>8.25</v>
      </c>
      <c r="Y151" s="272">
        <f t="shared" si="201"/>
        <v>4.5</v>
      </c>
    </row>
    <row r="152" spans="1:25" s="286" customFormat="1" ht="15.75">
      <c r="A152" s="267" t="s">
        <v>196</v>
      </c>
      <c r="B152" s="263" t="s">
        <v>197</v>
      </c>
      <c r="C152" s="200">
        <v>20.5</v>
      </c>
      <c r="D152" s="201">
        <v>124</v>
      </c>
      <c r="E152" s="269">
        <v>206</v>
      </c>
      <c r="F152" s="168">
        <f t="shared" si="191"/>
        <v>10.048780487804878</v>
      </c>
      <c r="G152" s="180">
        <v>12</v>
      </c>
      <c r="H152" s="202">
        <v>10</v>
      </c>
      <c r="I152" s="203"/>
      <c r="J152" s="204">
        <v>3</v>
      </c>
      <c r="K152" s="205">
        <v>3</v>
      </c>
      <c r="L152" s="206">
        <v>6</v>
      </c>
      <c r="M152" s="205">
        <v>12</v>
      </c>
      <c r="N152" s="180">
        <v>3</v>
      </c>
      <c r="O152" s="180">
        <v>3</v>
      </c>
      <c r="P152" s="180">
        <v>6</v>
      </c>
      <c r="Q152" s="180">
        <v>10</v>
      </c>
      <c r="R152" s="270">
        <f t="shared" si="197"/>
        <v>30.9</v>
      </c>
      <c r="S152" s="271">
        <v>15</v>
      </c>
      <c r="T152" s="173">
        <v>30</v>
      </c>
      <c r="U152" s="271">
        <f t="shared" si="198"/>
        <v>14.563106796116504</v>
      </c>
      <c r="V152" s="180"/>
      <c r="W152" s="272">
        <f t="shared" si="199"/>
        <v>4.5</v>
      </c>
      <c r="X152" s="272">
        <f t="shared" si="200"/>
        <v>16.5</v>
      </c>
      <c r="Y152" s="272">
        <f t="shared" si="201"/>
        <v>9</v>
      </c>
    </row>
    <row r="153" spans="1:25" s="175" customFormat="1" ht="15.75">
      <c r="A153" s="164" t="s">
        <v>315</v>
      </c>
      <c r="B153" s="165" t="s">
        <v>198</v>
      </c>
      <c r="C153" s="166">
        <v>73.02</v>
      </c>
      <c r="D153" s="167"/>
      <c r="E153" s="166">
        <v>283</v>
      </c>
      <c r="F153" s="168">
        <f t="shared" si="191"/>
        <v>3.8756505067104903</v>
      </c>
      <c r="G153" s="169">
        <v>0</v>
      </c>
      <c r="H153" s="166">
        <v>0</v>
      </c>
      <c r="I153" s="166"/>
      <c r="J153" s="170"/>
      <c r="K153" s="166">
        <v>0</v>
      </c>
      <c r="L153" s="166">
        <v>0</v>
      </c>
      <c r="M153" s="166"/>
      <c r="N153" s="167"/>
      <c r="O153" s="167"/>
      <c r="P153" s="167"/>
      <c r="Q153" s="167"/>
      <c r="R153" s="171">
        <f t="shared" si="197"/>
        <v>19.810000000000002</v>
      </c>
      <c r="S153" s="172">
        <v>7</v>
      </c>
      <c r="T153" s="173">
        <v>15</v>
      </c>
      <c r="U153" s="172">
        <f t="shared" si="198"/>
        <v>5.3003533568904588</v>
      </c>
      <c r="V153" s="167"/>
      <c r="W153" s="174">
        <v>4</v>
      </c>
      <c r="X153" s="174">
        <f t="shared" si="200"/>
        <v>11</v>
      </c>
      <c r="Y153" s="174">
        <v>0</v>
      </c>
    </row>
    <row r="154" spans="1:25" ht="15.75">
      <c r="A154" s="4"/>
      <c r="B154" s="48" t="s">
        <v>40</v>
      </c>
      <c r="C154" s="141"/>
      <c r="D154" s="57"/>
      <c r="E154" s="100">
        <v>9544</v>
      </c>
      <c r="F154" s="103"/>
      <c r="G154" s="12">
        <f>SUM(G146:G153)</f>
        <v>446</v>
      </c>
      <c r="H154" s="57"/>
      <c r="I154" s="57"/>
      <c r="J154" s="82">
        <f>SUM(J146:J153)</f>
        <v>107</v>
      </c>
      <c r="K154" s="12">
        <f>SUM(K146:K153)</f>
        <v>142</v>
      </c>
      <c r="L154" s="12">
        <f>SUM(L146:L153)</f>
        <v>197</v>
      </c>
      <c r="M154" s="12"/>
      <c r="N154" s="13"/>
      <c r="O154" s="13"/>
      <c r="P154" s="13"/>
      <c r="Q154" s="13"/>
      <c r="R154" s="114"/>
      <c r="S154" s="105"/>
      <c r="T154" s="162">
        <f>SUM(T146:T153)</f>
        <v>839</v>
      </c>
      <c r="U154" s="13"/>
      <c r="V154" s="13"/>
      <c r="W154" s="122"/>
      <c r="X154" s="122"/>
      <c r="Y154" s="121"/>
    </row>
    <row r="155" spans="1:25">
      <c r="A155" s="324" t="s">
        <v>199</v>
      </c>
      <c r="B155" s="313"/>
      <c r="C155" s="313"/>
      <c r="D155" s="313"/>
      <c r="E155" s="313"/>
      <c r="F155" s="313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  <c r="W155" s="313"/>
      <c r="X155" s="313"/>
      <c r="Y155" s="314"/>
    </row>
    <row r="156" spans="1:25" ht="15.75">
      <c r="A156" s="1" t="s">
        <v>200</v>
      </c>
      <c r="B156" s="2" t="s">
        <v>48</v>
      </c>
      <c r="C156" s="125">
        <v>2663.3</v>
      </c>
      <c r="D156" s="7">
        <v>4958</v>
      </c>
      <c r="E156" s="99">
        <v>4919</v>
      </c>
      <c r="F156" s="109">
        <f t="shared" ref="F156:F159" si="202">E156/C156</f>
        <v>1.8469567829384597</v>
      </c>
      <c r="G156" s="70">
        <v>230</v>
      </c>
      <c r="H156" s="8">
        <v>5</v>
      </c>
      <c r="I156" s="38"/>
      <c r="J156" s="85">
        <v>57</v>
      </c>
      <c r="K156" s="22">
        <v>58</v>
      </c>
      <c r="L156" s="22">
        <v>115</v>
      </c>
      <c r="M156" s="62">
        <v>213</v>
      </c>
      <c r="N156" s="4">
        <v>52</v>
      </c>
      <c r="O156" s="4">
        <v>56</v>
      </c>
      <c r="P156" s="4">
        <v>105</v>
      </c>
      <c r="Q156" s="4">
        <v>92</v>
      </c>
      <c r="R156" s="114">
        <f t="shared" ref="R156" si="203">E156*S156%</f>
        <v>344.33000000000004</v>
      </c>
      <c r="S156" s="104">
        <v>7</v>
      </c>
      <c r="T156" s="135">
        <v>343</v>
      </c>
      <c r="U156" s="95">
        <f t="shared" ref="U156" si="204">T156/E156%</f>
        <v>6.9729619841431187</v>
      </c>
      <c r="V156" s="4">
        <v>3</v>
      </c>
      <c r="W156" s="120">
        <f t="shared" ref="W156" si="205">T156*15%</f>
        <v>51.449999999999996</v>
      </c>
      <c r="X156" s="120">
        <f t="shared" ref="X156" si="206">T156-W156-Y156</f>
        <v>188.65000000000003</v>
      </c>
      <c r="Y156" s="121">
        <f t="shared" ref="Y156" si="207">T156*30%</f>
        <v>102.89999999999999</v>
      </c>
    </row>
    <row r="157" spans="1:25" ht="15.75">
      <c r="A157" s="1" t="s">
        <v>335</v>
      </c>
      <c r="B157" s="312" t="s">
        <v>310</v>
      </c>
      <c r="C157" s="313"/>
      <c r="D157" s="313"/>
      <c r="E157" s="313"/>
      <c r="F157" s="314"/>
      <c r="G157" s="70"/>
      <c r="H157" s="8"/>
      <c r="I157" s="38"/>
      <c r="J157" s="85"/>
      <c r="K157" s="22"/>
      <c r="L157" s="22"/>
      <c r="M157" s="62"/>
      <c r="N157" s="4"/>
      <c r="O157" s="4"/>
      <c r="P157" s="4"/>
      <c r="Q157" s="4"/>
      <c r="R157" s="114"/>
      <c r="S157" s="104"/>
      <c r="T157" s="135">
        <v>1</v>
      </c>
      <c r="U157" s="95"/>
      <c r="V157" s="4"/>
      <c r="W157" s="120"/>
      <c r="X157" s="120"/>
      <c r="Y157" s="121"/>
    </row>
    <row r="158" spans="1:25" s="175" customFormat="1" ht="30" customHeight="1">
      <c r="A158" s="164" t="s">
        <v>201</v>
      </c>
      <c r="B158" s="185" t="s">
        <v>202</v>
      </c>
      <c r="C158" s="186">
        <v>150.27000000000001</v>
      </c>
      <c r="D158" s="178">
        <v>342</v>
      </c>
      <c r="E158" s="179">
        <v>409</v>
      </c>
      <c r="F158" s="168">
        <f t="shared" si="202"/>
        <v>2.7217674851933187</v>
      </c>
      <c r="G158" s="180">
        <v>23</v>
      </c>
      <c r="H158" s="181">
        <v>7</v>
      </c>
      <c r="I158" s="195"/>
      <c r="J158" s="183">
        <v>5</v>
      </c>
      <c r="K158" s="184">
        <v>8</v>
      </c>
      <c r="L158" s="184">
        <v>10</v>
      </c>
      <c r="M158" s="184">
        <v>23</v>
      </c>
      <c r="N158" s="180">
        <v>5</v>
      </c>
      <c r="O158" s="180">
        <v>8</v>
      </c>
      <c r="P158" s="180">
        <v>10</v>
      </c>
      <c r="Q158" s="180">
        <v>100</v>
      </c>
      <c r="R158" s="171">
        <f t="shared" ref="R158:R159" si="208">E158*S158%</f>
        <v>28.630000000000003</v>
      </c>
      <c r="S158" s="172">
        <v>7</v>
      </c>
      <c r="T158" s="173">
        <v>28</v>
      </c>
      <c r="U158" s="172">
        <f t="shared" ref="U158:U159" si="209">T158/E158%</f>
        <v>6.8459657701711496</v>
      </c>
      <c r="V158" s="167"/>
      <c r="W158" s="174">
        <f t="shared" ref="W158:W159" si="210">T158*15%</f>
        <v>4.2</v>
      </c>
      <c r="X158" s="174">
        <f t="shared" ref="X158:X159" si="211">T158-W158-Y158</f>
        <v>15.4</v>
      </c>
      <c r="Y158" s="174">
        <f t="shared" ref="Y158:Y159" si="212">T158*30%</f>
        <v>8.4</v>
      </c>
    </row>
    <row r="159" spans="1:25" s="175" customFormat="1" ht="15.75">
      <c r="A159" s="164" t="s">
        <v>203</v>
      </c>
      <c r="B159" s="185" t="s">
        <v>204</v>
      </c>
      <c r="C159" s="186">
        <v>1607.3</v>
      </c>
      <c r="D159" s="178">
        <v>80</v>
      </c>
      <c r="E159" s="179">
        <v>73</v>
      </c>
      <c r="F159" s="168">
        <f t="shared" si="202"/>
        <v>4.5417781372488024E-2</v>
      </c>
      <c r="G159" s="180">
        <v>2</v>
      </c>
      <c r="H159" s="181">
        <v>3</v>
      </c>
      <c r="I159" s="195"/>
      <c r="J159" s="183">
        <v>0</v>
      </c>
      <c r="K159" s="184">
        <v>1</v>
      </c>
      <c r="L159" s="184">
        <v>1</v>
      </c>
      <c r="M159" s="184"/>
      <c r="N159" s="167"/>
      <c r="O159" s="167"/>
      <c r="P159" s="167"/>
      <c r="Q159" s="167"/>
      <c r="R159" s="171">
        <f t="shared" si="208"/>
        <v>2.19</v>
      </c>
      <c r="S159" s="172">
        <v>3</v>
      </c>
      <c r="T159" s="173">
        <v>2</v>
      </c>
      <c r="U159" s="172">
        <f t="shared" si="209"/>
        <v>2.7397260273972601</v>
      </c>
      <c r="V159" s="167"/>
      <c r="W159" s="174">
        <f t="shared" si="210"/>
        <v>0.3</v>
      </c>
      <c r="X159" s="174">
        <f t="shared" si="211"/>
        <v>1.1000000000000001</v>
      </c>
      <c r="Y159" s="174">
        <f t="shared" si="212"/>
        <v>0.6</v>
      </c>
    </row>
    <row r="160" spans="1:25" ht="15.75">
      <c r="A160" s="4"/>
      <c r="B160" s="48" t="s">
        <v>40</v>
      </c>
      <c r="C160" s="141"/>
      <c r="D160" s="57"/>
      <c r="E160" s="100">
        <v>5401</v>
      </c>
      <c r="F160" s="103"/>
      <c r="G160" s="12">
        <f>SUM(G156:G159)</f>
        <v>255</v>
      </c>
      <c r="H160" s="57"/>
      <c r="I160" s="57"/>
      <c r="J160" s="82">
        <f>SUM(J156:J159)</f>
        <v>62</v>
      </c>
      <c r="K160" s="12">
        <f>SUM(K156:K159)</f>
        <v>67</v>
      </c>
      <c r="L160" s="12">
        <f>SUM(L156:L159)</f>
        <v>126</v>
      </c>
      <c r="M160" s="12"/>
      <c r="N160" s="13"/>
      <c r="O160" s="13"/>
      <c r="P160" s="13"/>
      <c r="Q160" s="13"/>
      <c r="R160" s="114"/>
      <c r="S160" s="105"/>
      <c r="T160" s="135">
        <f>SUM(T156:T159)</f>
        <v>374</v>
      </c>
      <c r="U160" s="13"/>
      <c r="V160" s="13"/>
      <c r="W160" s="122"/>
      <c r="X160" s="122"/>
      <c r="Y160" s="121"/>
    </row>
    <row r="161" spans="1:25">
      <c r="A161" s="319" t="s">
        <v>205</v>
      </c>
      <c r="B161" s="320"/>
      <c r="C161" s="320"/>
      <c r="D161" s="320"/>
      <c r="E161" s="320"/>
      <c r="F161" s="320"/>
      <c r="G161" s="320"/>
      <c r="H161" s="320"/>
      <c r="I161" s="320"/>
      <c r="J161" s="320"/>
      <c r="K161" s="320"/>
      <c r="L161" s="320"/>
      <c r="M161" s="320"/>
      <c r="N161" s="320"/>
      <c r="O161" s="320"/>
      <c r="P161" s="320"/>
      <c r="Q161" s="320"/>
      <c r="R161" s="320"/>
      <c r="S161" s="320"/>
      <c r="T161" s="320"/>
      <c r="U161" s="320"/>
      <c r="V161" s="320"/>
      <c r="W161" s="320"/>
      <c r="X161" s="320"/>
      <c r="Y161" s="321"/>
    </row>
    <row r="162" spans="1:25" ht="15.75">
      <c r="A162" s="1" t="s">
        <v>206</v>
      </c>
      <c r="B162" s="2" t="s">
        <v>25</v>
      </c>
      <c r="C162" s="140">
        <v>4284.8</v>
      </c>
      <c r="D162" s="11"/>
      <c r="E162" s="22">
        <v>0</v>
      </c>
      <c r="F162" s="109">
        <f t="shared" ref="F162" si="213">E162/C162</f>
        <v>0</v>
      </c>
      <c r="G162" s="62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62">
        <v>0</v>
      </c>
      <c r="N162" s="4"/>
      <c r="O162" s="4"/>
      <c r="P162" s="4"/>
      <c r="Q162" s="4"/>
      <c r="R162" s="114">
        <f t="shared" ref="R162" si="214">E162*S162%</f>
        <v>0</v>
      </c>
      <c r="S162" s="104">
        <v>3</v>
      </c>
      <c r="T162" s="135">
        <f t="shared" ref="T162" si="215">E162*S162%</f>
        <v>0</v>
      </c>
      <c r="U162" s="95" t="e">
        <f t="shared" ref="U162" si="216">T162/E162%</f>
        <v>#DIV/0!</v>
      </c>
      <c r="V162" s="4">
        <v>0</v>
      </c>
      <c r="W162" s="120">
        <f t="shared" ref="W162" si="217">T162*15%</f>
        <v>0</v>
      </c>
      <c r="X162" s="120">
        <f t="shared" ref="X162" si="218">T162-W162-Y162</f>
        <v>0</v>
      </c>
      <c r="Y162" s="121">
        <f t="shared" ref="Y162" si="219">T162*30%</f>
        <v>0</v>
      </c>
    </row>
    <row r="163" spans="1:25" ht="15.75">
      <c r="A163" s="4"/>
      <c r="B163" s="48" t="s">
        <v>40</v>
      </c>
      <c r="C163" s="141"/>
      <c r="D163" s="57"/>
      <c r="E163" s="100">
        <v>0</v>
      </c>
      <c r="F163" s="103"/>
      <c r="G163" s="57">
        <v>0</v>
      </c>
      <c r="H163" s="57"/>
      <c r="I163" s="57"/>
      <c r="J163" s="57"/>
      <c r="K163" s="12">
        <f>SUM(K162:K162)</f>
        <v>0</v>
      </c>
      <c r="L163" s="12">
        <f>SUM(L162:L162)</f>
        <v>0</v>
      </c>
      <c r="M163" s="12">
        <f>SUM(M162:M162)</f>
        <v>0</v>
      </c>
      <c r="N163" s="13"/>
      <c r="O163" s="13"/>
      <c r="P163" s="13"/>
      <c r="Q163" s="13"/>
      <c r="R163" s="151"/>
      <c r="S163" s="152"/>
      <c r="T163" s="135">
        <v>0</v>
      </c>
      <c r="U163" s="152"/>
      <c r="V163" s="13"/>
      <c r="W163" s="122"/>
      <c r="X163" s="122"/>
      <c r="Y163" s="122"/>
    </row>
    <row r="164" spans="1:25">
      <c r="A164" s="319" t="s">
        <v>207</v>
      </c>
      <c r="B164" s="320"/>
      <c r="C164" s="320"/>
      <c r="D164" s="320"/>
      <c r="E164" s="320"/>
      <c r="F164" s="320"/>
      <c r="G164" s="320"/>
      <c r="H164" s="320"/>
      <c r="I164" s="320"/>
      <c r="J164" s="320"/>
      <c r="K164" s="320"/>
      <c r="L164" s="320"/>
      <c r="M164" s="320"/>
      <c r="N164" s="320"/>
      <c r="O164" s="320"/>
      <c r="P164" s="320"/>
      <c r="Q164" s="320"/>
      <c r="R164" s="320"/>
      <c r="S164" s="320"/>
      <c r="T164" s="320"/>
      <c r="U164" s="320"/>
      <c r="V164" s="320"/>
      <c r="W164" s="320"/>
      <c r="X164" s="320"/>
      <c r="Y164" s="321"/>
    </row>
    <row r="165" spans="1:25" ht="15.75">
      <c r="A165" s="1" t="s">
        <v>208</v>
      </c>
      <c r="B165" s="2" t="s">
        <v>48</v>
      </c>
      <c r="C165" s="125">
        <v>525.78</v>
      </c>
      <c r="D165" s="7">
        <v>1119</v>
      </c>
      <c r="E165" s="99">
        <v>983</v>
      </c>
      <c r="F165" s="109">
        <f t="shared" ref="F165:F173" si="220">E165/C165</f>
        <v>1.8696032561147249</v>
      </c>
      <c r="G165" s="70">
        <v>46</v>
      </c>
      <c r="H165" s="8">
        <v>5</v>
      </c>
      <c r="I165" s="18"/>
      <c r="J165" s="85">
        <v>11</v>
      </c>
      <c r="K165" s="22">
        <v>12</v>
      </c>
      <c r="L165" s="22">
        <v>23</v>
      </c>
      <c r="M165" s="62">
        <v>16</v>
      </c>
      <c r="N165" s="4"/>
      <c r="O165" s="4">
        <v>10</v>
      </c>
      <c r="P165" s="4">
        <v>6</v>
      </c>
      <c r="Q165" s="4">
        <v>35</v>
      </c>
      <c r="R165" s="114">
        <f t="shared" ref="R165" si="221">E165*S165%</f>
        <v>49.150000000000006</v>
      </c>
      <c r="S165" s="104">
        <v>5</v>
      </c>
      <c r="T165" s="135">
        <v>48</v>
      </c>
      <c r="U165" s="95">
        <f t="shared" ref="U165" si="222">T165/E165%</f>
        <v>4.8830111902339777</v>
      </c>
      <c r="V165" s="4"/>
      <c r="W165" s="120">
        <f t="shared" ref="W165" si="223">T165*15%</f>
        <v>7.1999999999999993</v>
      </c>
      <c r="X165" s="120">
        <f t="shared" ref="X165" si="224">T165-W165-Y165</f>
        <v>26.4</v>
      </c>
      <c r="Y165" s="121">
        <f t="shared" ref="Y165" si="225">T165*30%</f>
        <v>14.399999999999999</v>
      </c>
    </row>
    <row r="166" spans="1:25" ht="15.75">
      <c r="A166" s="1"/>
      <c r="B166" s="312" t="s">
        <v>310</v>
      </c>
      <c r="C166" s="313"/>
      <c r="D166" s="313"/>
      <c r="E166" s="313"/>
      <c r="F166" s="314"/>
      <c r="G166" s="70"/>
      <c r="H166" s="8"/>
      <c r="I166" s="18"/>
      <c r="J166" s="85"/>
      <c r="K166" s="22"/>
      <c r="L166" s="22"/>
      <c r="M166" s="62"/>
      <c r="N166" s="4"/>
      <c r="O166" s="4"/>
      <c r="P166" s="4"/>
      <c r="Q166" s="4"/>
      <c r="R166" s="114"/>
      <c r="S166" s="104"/>
      <c r="T166" s="135">
        <v>1</v>
      </c>
      <c r="U166" s="95"/>
      <c r="V166" s="4"/>
      <c r="W166" s="120"/>
      <c r="X166" s="120"/>
      <c r="Y166" s="121"/>
    </row>
    <row r="167" spans="1:25" s="175" customFormat="1" ht="15.75">
      <c r="A167" s="164" t="s">
        <v>209</v>
      </c>
      <c r="B167" s="185" t="s">
        <v>210</v>
      </c>
      <c r="C167" s="186">
        <v>369.5</v>
      </c>
      <c r="D167" s="178">
        <v>3420</v>
      </c>
      <c r="E167" s="179">
        <v>2568</v>
      </c>
      <c r="F167" s="168">
        <f t="shared" si="220"/>
        <v>6.9499323410013529</v>
      </c>
      <c r="G167" s="180">
        <v>613</v>
      </c>
      <c r="H167" s="181">
        <v>18</v>
      </c>
      <c r="I167" s="169"/>
      <c r="J167" s="183">
        <v>153</v>
      </c>
      <c r="K167" s="184">
        <v>160</v>
      </c>
      <c r="L167" s="184">
        <v>300</v>
      </c>
      <c r="M167" s="184">
        <v>255</v>
      </c>
      <c r="N167" s="180">
        <v>81</v>
      </c>
      <c r="O167" s="180">
        <v>87</v>
      </c>
      <c r="P167" s="180">
        <v>87</v>
      </c>
      <c r="Q167" s="180">
        <v>42</v>
      </c>
      <c r="R167" s="171">
        <f t="shared" ref="R167:R173" si="226">E167*S167%</f>
        <v>256.8</v>
      </c>
      <c r="S167" s="172">
        <v>10</v>
      </c>
      <c r="T167" s="173">
        <v>256</v>
      </c>
      <c r="U167" s="172">
        <f t="shared" ref="U167:U173" si="227">T167/E167%</f>
        <v>9.9688473520249214</v>
      </c>
      <c r="V167" s="167"/>
      <c r="W167" s="174">
        <f t="shared" ref="W167:W173" si="228">T167*15%</f>
        <v>38.4</v>
      </c>
      <c r="X167" s="174">
        <f t="shared" ref="X167:X173" si="229">T167-W167-Y167</f>
        <v>140.80000000000001</v>
      </c>
      <c r="Y167" s="174">
        <f t="shared" ref="Y167:Y173" si="230">T167*30%</f>
        <v>76.8</v>
      </c>
    </row>
    <row r="168" spans="1:25" s="175" customFormat="1" ht="15.75">
      <c r="A168" s="164" t="s">
        <v>211</v>
      </c>
      <c r="B168" s="185" t="s">
        <v>212</v>
      </c>
      <c r="C168" s="186">
        <v>30.5</v>
      </c>
      <c r="D168" s="178">
        <v>190</v>
      </c>
      <c r="E168" s="179">
        <v>178</v>
      </c>
      <c r="F168" s="168">
        <f t="shared" si="220"/>
        <v>5.8360655737704921</v>
      </c>
      <c r="G168" s="180">
        <v>22</v>
      </c>
      <c r="H168" s="181">
        <v>12</v>
      </c>
      <c r="I168" s="169"/>
      <c r="J168" s="183">
        <v>5</v>
      </c>
      <c r="K168" s="184">
        <v>6</v>
      </c>
      <c r="L168" s="184">
        <v>11</v>
      </c>
      <c r="M168" s="184"/>
      <c r="N168" s="167"/>
      <c r="O168" s="167"/>
      <c r="P168" s="167"/>
      <c r="Q168" s="167"/>
      <c r="R168" s="171">
        <f t="shared" si="226"/>
        <v>14.24</v>
      </c>
      <c r="S168" s="172">
        <v>8</v>
      </c>
      <c r="T168" s="173">
        <v>14</v>
      </c>
      <c r="U168" s="172">
        <f t="shared" si="227"/>
        <v>7.8651685393258424</v>
      </c>
      <c r="V168" s="167"/>
      <c r="W168" s="174">
        <f t="shared" si="228"/>
        <v>2.1</v>
      </c>
      <c r="X168" s="174">
        <f t="shared" si="229"/>
        <v>7.7</v>
      </c>
      <c r="Y168" s="174">
        <f t="shared" si="230"/>
        <v>4.2</v>
      </c>
    </row>
    <row r="169" spans="1:25" s="175" customFormat="1" ht="15.75">
      <c r="A169" s="164" t="s">
        <v>213</v>
      </c>
      <c r="B169" s="185" t="s">
        <v>214</v>
      </c>
      <c r="C169" s="186">
        <v>47.09</v>
      </c>
      <c r="D169" s="178">
        <v>137</v>
      </c>
      <c r="E169" s="179">
        <v>158</v>
      </c>
      <c r="F169" s="168">
        <f t="shared" si="220"/>
        <v>3.3552771289021019</v>
      </c>
      <c r="G169" s="180">
        <v>9</v>
      </c>
      <c r="H169" s="181">
        <v>7</v>
      </c>
      <c r="I169" s="169"/>
      <c r="J169" s="183">
        <v>2</v>
      </c>
      <c r="K169" s="184">
        <v>5</v>
      </c>
      <c r="L169" s="184">
        <v>2</v>
      </c>
      <c r="M169" s="184"/>
      <c r="N169" s="167"/>
      <c r="O169" s="167"/>
      <c r="P169" s="167"/>
      <c r="Q169" s="167"/>
      <c r="R169" s="171">
        <f t="shared" si="226"/>
        <v>11.06</v>
      </c>
      <c r="S169" s="172">
        <v>7</v>
      </c>
      <c r="T169" s="173">
        <v>9</v>
      </c>
      <c r="U169" s="172">
        <f t="shared" si="227"/>
        <v>5.6962025316455698</v>
      </c>
      <c r="V169" s="167"/>
      <c r="W169" s="174">
        <f t="shared" si="228"/>
        <v>1.3499999999999999</v>
      </c>
      <c r="X169" s="174">
        <f t="shared" si="229"/>
        <v>4.9500000000000011</v>
      </c>
      <c r="Y169" s="174">
        <f t="shared" si="230"/>
        <v>2.6999999999999997</v>
      </c>
    </row>
    <row r="170" spans="1:25" s="175" customFormat="1" ht="15.75">
      <c r="A170" s="164" t="s">
        <v>215</v>
      </c>
      <c r="B170" s="185" t="s">
        <v>216</v>
      </c>
      <c r="C170" s="186">
        <v>298.5</v>
      </c>
      <c r="D170" s="178">
        <v>105</v>
      </c>
      <c r="E170" s="179">
        <v>163</v>
      </c>
      <c r="F170" s="168">
        <f t="shared" si="220"/>
        <v>0.54606365159128978</v>
      </c>
      <c r="G170" s="180">
        <v>5</v>
      </c>
      <c r="H170" s="181">
        <v>5</v>
      </c>
      <c r="I170" s="169"/>
      <c r="J170" s="183">
        <v>0</v>
      </c>
      <c r="K170" s="184">
        <v>5</v>
      </c>
      <c r="L170" s="184">
        <v>0</v>
      </c>
      <c r="M170" s="184">
        <v>3</v>
      </c>
      <c r="N170" s="167"/>
      <c r="O170" s="167">
        <v>3</v>
      </c>
      <c r="P170" s="167"/>
      <c r="Q170" s="167">
        <v>60</v>
      </c>
      <c r="R170" s="171">
        <f t="shared" si="226"/>
        <v>4.8899999999999997</v>
      </c>
      <c r="S170" s="172">
        <v>3</v>
      </c>
      <c r="T170" s="246">
        <v>2</v>
      </c>
      <c r="U170" s="172">
        <f t="shared" si="227"/>
        <v>1.2269938650306749</v>
      </c>
      <c r="V170" s="167"/>
      <c r="W170" s="174"/>
      <c r="X170" s="174">
        <v>2</v>
      </c>
      <c r="Y170" s="174"/>
    </row>
    <row r="171" spans="1:25" s="137" customFormat="1" ht="15.75">
      <c r="A171" s="123" t="s">
        <v>217</v>
      </c>
      <c r="B171" s="124" t="s">
        <v>218</v>
      </c>
      <c r="C171" s="125">
        <v>54.5</v>
      </c>
      <c r="D171" s="158">
        <v>241</v>
      </c>
      <c r="E171" s="126">
        <v>110</v>
      </c>
      <c r="F171" s="127">
        <f t="shared" si="220"/>
        <v>2.0183486238532109</v>
      </c>
      <c r="G171" s="128">
        <v>28</v>
      </c>
      <c r="H171" s="129">
        <v>12</v>
      </c>
      <c r="I171" s="155"/>
      <c r="J171" s="159">
        <v>0</v>
      </c>
      <c r="K171" s="243">
        <v>20</v>
      </c>
      <c r="L171" s="157">
        <v>8</v>
      </c>
      <c r="M171" s="243"/>
      <c r="N171" s="132"/>
      <c r="O171" s="132"/>
      <c r="P171" s="132"/>
      <c r="Q171" s="132"/>
      <c r="R171" s="133">
        <f t="shared" si="226"/>
        <v>7.7000000000000011</v>
      </c>
      <c r="S171" s="134">
        <v>7</v>
      </c>
      <c r="T171" s="163">
        <v>7</v>
      </c>
      <c r="U171" s="134">
        <f t="shared" si="227"/>
        <v>6.3636363636363633</v>
      </c>
      <c r="V171" s="132"/>
      <c r="W171" s="136">
        <f t="shared" si="228"/>
        <v>1.05</v>
      </c>
      <c r="X171" s="136">
        <f t="shared" si="229"/>
        <v>3.85</v>
      </c>
      <c r="Y171" s="136">
        <f t="shared" si="230"/>
        <v>2.1</v>
      </c>
    </row>
    <row r="172" spans="1:25" s="175" customFormat="1" ht="15.75">
      <c r="A172" s="164" t="s">
        <v>219</v>
      </c>
      <c r="B172" s="257" t="s">
        <v>220</v>
      </c>
      <c r="C172" s="258">
        <v>35.200000000000003</v>
      </c>
      <c r="D172" s="178">
        <v>110</v>
      </c>
      <c r="E172" s="179">
        <v>96</v>
      </c>
      <c r="F172" s="168">
        <f t="shared" si="220"/>
        <v>2.7272727272727271</v>
      </c>
      <c r="G172" s="180">
        <v>7</v>
      </c>
      <c r="H172" s="181">
        <v>7</v>
      </c>
      <c r="I172" s="169"/>
      <c r="J172" s="183">
        <v>1</v>
      </c>
      <c r="K172" s="199">
        <v>3</v>
      </c>
      <c r="L172" s="184">
        <v>3</v>
      </c>
      <c r="M172" s="199"/>
      <c r="N172" s="167"/>
      <c r="O172" s="167"/>
      <c r="P172" s="167"/>
      <c r="Q172" s="167"/>
      <c r="R172" s="171">
        <f t="shared" si="226"/>
        <v>6.7200000000000006</v>
      </c>
      <c r="S172" s="172">
        <v>7</v>
      </c>
      <c r="T172" s="173">
        <v>6</v>
      </c>
      <c r="U172" s="172">
        <f t="shared" si="227"/>
        <v>6.25</v>
      </c>
      <c r="V172" s="167"/>
      <c r="W172" s="174">
        <f t="shared" si="228"/>
        <v>0.89999999999999991</v>
      </c>
      <c r="X172" s="174">
        <f t="shared" si="229"/>
        <v>3.3</v>
      </c>
      <c r="Y172" s="174">
        <f t="shared" si="230"/>
        <v>1.7999999999999998</v>
      </c>
    </row>
    <row r="173" spans="1:25" s="175" customFormat="1" ht="19.5" customHeight="1">
      <c r="A173" s="164" t="s">
        <v>221</v>
      </c>
      <c r="B173" s="166" t="s">
        <v>222</v>
      </c>
      <c r="C173" s="211">
        <v>27.6</v>
      </c>
      <c r="D173" s="252">
        <v>103</v>
      </c>
      <c r="E173" s="166">
        <v>270</v>
      </c>
      <c r="F173" s="168">
        <f t="shared" si="220"/>
        <v>9.7826086956521738</v>
      </c>
      <c r="G173" s="169">
        <v>0</v>
      </c>
      <c r="H173" s="166">
        <v>0</v>
      </c>
      <c r="I173" s="166"/>
      <c r="J173" s="256">
        <v>0</v>
      </c>
      <c r="K173" s="169">
        <v>0</v>
      </c>
      <c r="L173" s="169">
        <v>0</v>
      </c>
      <c r="M173" s="166"/>
      <c r="N173" s="167"/>
      <c r="O173" s="167"/>
      <c r="P173" s="167"/>
      <c r="Q173" s="167"/>
      <c r="R173" s="171">
        <f t="shared" si="226"/>
        <v>32.4</v>
      </c>
      <c r="S173" s="172">
        <v>12</v>
      </c>
      <c r="T173" s="221">
        <v>31</v>
      </c>
      <c r="U173" s="172">
        <f t="shared" si="227"/>
        <v>11.481481481481481</v>
      </c>
      <c r="V173" s="167"/>
      <c r="W173" s="174">
        <f t="shared" si="228"/>
        <v>4.6499999999999995</v>
      </c>
      <c r="X173" s="174">
        <f t="shared" si="229"/>
        <v>17.050000000000004</v>
      </c>
      <c r="Y173" s="174">
        <f t="shared" si="230"/>
        <v>9.2999999999999989</v>
      </c>
    </row>
    <row r="174" spans="1:25" ht="15.75">
      <c r="A174" s="4"/>
      <c r="B174" s="48" t="s">
        <v>40</v>
      </c>
      <c r="C174" s="141"/>
      <c r="D174" s="57"/>
      <c r="E174" s="100">
        <v>4525</v>
      </c>
      <c r="F174" s="103"/>
      <c r="G174" s="12">
        <f>SUM(G165:G173)</f>
        <v>730</v>
      </c>
      <c r="H174" s="57"/>
      <c r="I174" s="57"/>
      <c r="J174" s="84">
        <f>SUM(J165:J173)</f>
        <v>172</v>
      </c>
      <c r="K174" s="12">
        <f>SUM(K165:K173)</f>
        <v>211</v>
      </c>
      <c r="L174" s="12">
        <f>SUM(L165:L173)</f>
        <v>347</v>
      </c>
      <c r="M174" s="12"/>
      <c r="N174" s="13"/>
      <c r="O174" s="13"/>
      <c r="P174" s="13"/>
      <c r="Q174" s="13"/>
      <c r="R174" s="114"/>
      <c r="S174" s="105"/>
      <c r="T174" s="162">
        <f>SUM(T165:T173)</f>
        <v>374</v>
      </c>
      <c r="U174" s="13"/>
      <c r="V174" s="13"/>
      <c r="W174" s="122"/>
      <c r="X174" s="122"/>
      <c r="Y174" s="121"/>
    </row>
    <row r="175" spans="1:25">
      <c r="A175" s="319" t="s">
        <v>223</v>
      </c>
      <c r="B175" s="320"/>
      <c r="C175" s="320"/>
      <c r="D175" s="320"/>
      <c r="E175" s="320"/>
      <c r="F175" s="320"/>
      <c r="G175" s="320"/>
      <c r="H175" s="320"/>
      <c r="I175" s="320"/>
      <c r="J175" s="320"/>
      <c r="K175" s="320"/>
      <c r="L175" s="320"/>
      <c r="M175" s="320"/>
      <c r="N175" s="320"/>
      <c r="O175" s="320"/>
      <c r="P175" s="320"/>
      <c r="Q175" s="320"/>
      <c r="R175" s="320"/>
      <c r="S175" s="320"/>
      <c r="T175" s="320"/>
      <c r="U175" s="320"/>
      <c r="V175" s="320"/>
      <c r="W175" s="320"/>
      <c r="X175" s="320"/>
      <c r="Y175" s="321"/>
    </row>
    <row r="176" spans="1:25" ht="21.75" customHeight="1">
      <c r="A176" s="1" t="s">
        <v>224</v>
      </c>
      <c r="B176" s="2" t="s">
        <v>48</v>
      </c>
      <c r="C176" s="140">
        <v>934.8</v>
      </c>
      <c r="D176" s="7">
        <v>367</v>
      </c>
      <c r="E176" s="99">
        <v>2357</v>
      </c>
      <c r="F176" s="109">
        <f t="shared" ref="F176:F189" si="231">E176/C176</f>
        <v>2.5213949507916134</v>
      </c>
      <c r="G176" s="70">
        <v>139</v>
      </c>
      <c r="H176" s="37">
        <v>7</v>
      </c>
      <c r="I176" s="16"/>
      <c r="J176" s="78">
        <v>35</v>
      </c>
      <c r="K176" s="22">
        <v>34</v>
      </c>
      <c r="L176" s="22">
        <v>70</v>
      </c>
      <c r="M176" s="62">
        <v>105</v>
      </c>
      <c r="N176" s="4"/>
      <c r="O176" s="67">
        <v>52</v>
      </c>
      <c r="P176" s="67">
        <v>53</v>
      </c>
      <c r="Q176" s="67"/>
      <c r="R176" s="275">
        <f t="shared" ref="R176" si="232">E176*S176%</f>
        <v>164.99</v>
      </c>
      <c r="S176" s="281">
        <v>7</v>
      </c>
      <c r="T176" s="135">
        <v>162</v>
      </c>
      <c r="U176" s="95">
        <f t="shared" ref="U176" si="233">T176/E176%</f>
        <v>6.8731438268986</v>
      </c>
      <c r="V176" s="4"/>
      <c r="W176" s="120">
        <f t="shared" ref="W176" si="234">T176*15%</f>
        <v>24.3</v>
      </c>
      <c r="X176" s="120">
        <f t="shared" ref="X176" si="235">T176-W176-Y176</f>
        <v>89.1</v>
      </c>
      <c r="Y176" s="121">
        <f t="shared" ref="Y176" si="236">T176*30%</f>
        <v>48.6</v>
      </c>
    </row>
    <row r="177" spans="1:25" ht="15.75">
      <c r="A177" s="1" t="s">
        <v>225</v>
      </c>
      <c r="B177" s="315" t="s">
        <v>310</v>
      </c>
      <c r="C177" s="313"/>
      <c r="D177" s="313"/>
      <c r="E177" s="313"/>
      <c r="F177" s="314"/>
      <c r="G177" s="69">
        <v>1</v>
      </c>
      <c r="H177" s="6"/>
      <c r="I177" s="6"/>
      <c r="J177" s="93">
        <v>0</v>
      </c>
      <c r="K177" s="22">
        <v>1</v>
      </c>
      <c r="L177" s="22">
        <v>0</v>
      </c>
      <c r="M177" s="62"/>
      <c r="N177" s="4"/>
      <c r="O177" s="67"/>
      <c r="P177" s="67"/>
      <c r="Q177" s="67"/>
      <c r="R177" s="275">
        <f t="shared" ref="R177:R189" si="237">E177*S177%</f>
        <v>0</v>
      </c>
      <c r="S177" s="281">
        <v>0</v>
      </c>
      <c r="T177" s="135">
        <v>2</v>
      </c>
      <c r="U177" s="95" t="e">
        <f t="shared" ref="U177:U189" si="238">T177/E177%</f>
        <v>#DIV/0!</v>
      </c>
      <c r="V177" s="4"/>
      <c r="W177" s="120">
        <f t="shared" ref="W177:W189" si="239">T177*15%</f>
        <v>0.3</v>
      </c>
      <c r="X177" s="120">
        <f t="shared" ref="X177:X189" si="240">T177-W177-Y177</f>
        <v>1.1000000000000001</v>
      </c>
      <c r="Y177" s="121">
        <f t="shared" ref="Y177:Y189" si="241">T177*30%</f>
        <v>0.6</v>
      </c>
    </row>
    <row r="178" spans="1:25" s="286" customFormat="1" ht="15.75">
      <c r="A178" s="285" t="s">
        <v>226</v>
      </c>
      <c r="B178" s="285" t="s">
        <v>227</v>
      </c>
      <c r="C178" s="193">
        <v>40.6</v>
      </c>
      <c r="D178" s="178">
        <v>488</v>
      </c>
      <c r="E178" s="269">
        <v>361</v>
      </c>
      <c r="F178" s="168">
        <f t="shared" si="231"/>
        <v>8.8916256157635463</v>
      </c>
      <c r="G178" s="180">
        <v>73</v>
      </c>
      <c r="H178" s="178">
        <v>15</v>
      </c>
      <c r="I178" s="194"/>
      <c r="J178" s="183">
        <v>18</v>
      </c>
      <c r="K178" s="184">
        <v>19</v>
      </c>
      <c r="L178" s="184">
        <v>36</v>
      </c>
      <c r="M178" s="184">
        <v>55</v>
      </c>
      <c r="N178" s="180">
        <v>12</v>
      </c>
      <c r="O178" s="180">
        <v>15</v>
      </c>
      <c r="P178" s="180">
        <v>28</v>
      </c>
      <c r="Q178" s="180">
        <v>75</v>
      </c>
      <c r="R178" s="270">
        <f t="shared" si="237"/>
        <v>43.32</v>
      </c>
      <c r="S178" s="271">
        <v>12</v>
      </c>
      <c r="T178" s="173">
        <v>44</v>
      </c>
      <c r="U178" s="271">
        <f t="shared" si="238"/>
        <v>12.18836565096953</v>
      </c>
      <c r="V178" s="180"/>
      <c r="W178" s="272">
        <f t="shared" si="239"/>
        <v>6.6</v>
      </c>
      <c r="X178" s="272">
        <f t="shared" si="240"/>
        <v>24.2</v>
      </c>
      <c r="Y178" s="272">
        <f t="shared" si="241"/>
        <v>13.2</v>
      </c>
    </row>
    <row r="179" spans="1:25" s="175" customFormat="1" ht="15.75">
      <c r="A179" s="191">
        <v>36974</v>
      </c>
      <c r="B179" s="315" t="s">
        <v>310</v>
      </c>
      <c r="C179" s="313"/>
      <c r="D179" s="313"/>
      <c r="E179" s="313"/>
      <c r="F179" s="314"/>
      <c r="G179" s="180"/>
      <c r="H179" s="178"/>
      <c r="I179" s="194"/>
      <c r="J179" s="183"/>
      <c r="K179" s="184"/>
      <c r="L179" s="184"/>
      <c r="M179" s="184"/>
      <c r="N179" s="167"/>
      <c r="O179" s="180"/>
      <c r="P179" s="180"/>
      <c r="Q179" s="180"/>
      <c r="R179" s="270"/>
      <c r="S179" s="271"/>
      <c r="T179" s="173">
        <v>1</v>
      </c>
      <c r="U179" s="172"/>
      <c r="V179" s="167"/>
      <c r="W179" s="174"/>
      <c r="X179" s="174"/>
      <c r="Y179" s="174"/>
    </row>
    <row r="180" spans="1:25" s="175" customFormat="1" ht="15.75">
      <c r="A180" s="191" t="s">
        <v>228</v>
      </c>
      <c r="B180" s="192" t="s">
        <v>229</v>
      </c>
      <c r="C180" s="193">
        <v>54.3</v>
      </c>
      <c r="D180" s="178">
        <v>100</v>
      </c>
      <c r="E180" s="179">
        <v>114</v>
      </c>
      <c r="F180" s="168">
        <f t="shared" si="231"/>
        <v>2.0994475138121547</v>
      </c>
      <c r="G180" s="180">
        <v>5</v>
      </c>
      <c r="H180" s="178">
        <v>5</v>
      </c>
      <c r="I180" s="194"/>
      <c r="J180" s="183">
        <v>1</v>
      </c>
      <c r="K180" s="184">
        <v>2</v>
      </c>
      <c r="L180" s="184">
        <v>2</v>
      </c>
      <c r="M180" s="184">
        <v>4</v>
      </c>
      <c r="N180" s="167"/>
      <c r="O180" s="180">
        <v>2</v>
      </c>
      <c r="P180" s="180">
        <v>2</v>
      </c>
      <c r="Q180" s="180">
        <v>80</v>
      </c>
      <c r="R180" s="270">
        <f t="shared" si="237"/>
        <v>7.98</v>
      </c>
      <c r="S180" s="271">
        <v>7</v>
      </c>
      <c r="T180" s="173">
        <v>7</v>
      </c>
      <c r="U180" s="172">
        <f t="shared" si="238"/>
        <v>6.1403508771929829</v>
      </c>
      <c r="V180" s="167"/>
      <c r="W180" s="174">
        <f t="shared" si="239"/>
        <v>1.05</v>
      </c>
      <c r="X180" s="174">
        <f t="shared" si="240"/>
        <v>3.85</v>
      </c>
      <c r="Y180" s="174">
        <f t="shared" si="241"/>
        <v>2.1</v>
      </c>
    </row>
    <row r="181" spans="1:25" s="286" customFormat="1" ht="15.75">
      <c r="A181" s="285" t="s">
        <v>230</v>
      </c>
      <c r="B181" s="285" t="s">
        <v>231</v>
      </c>
      <c r="C181" s="193">
        <v>96.9</v>
      </c>
      <c r="D181" s="178">
        <v>374</v>
      </c>
      <c r="E181" s="269">
        <v>408</v>
      </c>
      <c r="F181" s="168">
        <f t="shared" si="231"/>
        <v>4.2105263157894735</v>
      </c>
      <c r="G181" s="180">
        <v>26</v>
      </c>
      <c r="H181" s="178">
        <v>7</v>
      </c>
      <c r="I181" s="194"/>
      <c r="J181" s="183">
        <v>5</v>
      </c>
      <c r="K181" s="184">
        <v>15</v>
      </c>
      <c r="L181" s="184">
        <v>6</v>
      </c>
      <c r="M181" s="184">
        <v>10</v>
      </c>
      <c r="N181" s="180"/>
      <c r="O181" s="180">
        <v>10</v>
      </c>
      <c r="P181" s="180"/>
      <c r="Q181" s="180">
        <v>38</v>
      </c>
      <c r="R181" s="270">
        <f t="shared" si="237"/>
        <v>32.64</v>
      </c>
      <c r="S181" s="271">
        <v>8</v>
      </c>
      <c r="T181" s="173">
        <v>28</v>
      </c>
      <c r="U181" s="271">
        <f t="shared" si="238"/>
        <v>6.8627450980392153</v>
      </c>
      <c r="V181" s="180"/>
      <c r="W181" s="272">
        <f t="shared" si="239"/>
        <v>4.2</v>
      </c>
      <c r="X181" s="272">
        <f t="shared" si="240"/>
        <v>15.4</v>
      </c>
      <c r="Y181" s="272">
        <f t="shared" si="241"/>
        <v>8.4</v>
      </c>
    </row>
    <row r="182" spans="1:25" s="175" customFormat="1" ht="15.75">
      <c r="A182" s="191" t="s">
        <v>232</v>
      </c>
      <c r="B182" s="192" t="s">
        <v>233</v>
      </c>
      <c r="C182" s="193">
        <v>31.2</v>
      </c>
      <c r="D182" s="178">
        <v>74</v>
      </c>
      <c r="E182" s="179">
        <v>73</v>
      </c>
      <c r="F182" s="168">
        <f t="shared" si="231"/>
        <v>2.3397435897435899</v>
      </c>
      <c r="G182" s="180">
        <v>5</v>
      </c>
      <c r="H182" s="178">
        <v>7</v>
      </c>
      <c r="I182" s="194"/>
      <c r="J182" s="183">
        <v>1</v>
      </c>
      <c r="K182" s="184">
        <v>3</v>
      </c>
      <c r="L182" s="184">
        <v>1</v>
      </c>
      <c r="M182" s="184">
        <v>3</v>
      </c>
      <c r="N182" s="167"/>
      <c r="O182" s="180">
        <v>3</v>
      </c>
      <c r="P182" s="180"/>
      <c r="Q182" s="180"/>
      <c r="R182" s="270">
        <f t="shared" si="237"/>
        <v>5.1100000000000003</v>
      </c>
      <c r="S182" s="271">
        <v>7</v>
      </c>
      <c r="T182" s="173">
        <v>5</v>
      </c>
      <c r="U182" s="172">
        <f t="shared" si="238"/>
        <v>6.8493150684931505</v>
      </c>
      <c r="V182" s="167"/>
      <c r="W182" s="174">
        <f t="shared" si="239"/>
        <v>0.75</v>
      </c>
      <c r="X182" s="174">
        <f t="shared" si="240"/>
        <v>2.75</v>
      </c>
      <c r="Y182" s="174">
        <f t="shared" si="241"/>
        <v>1.5</v>
      </c>
    </row>
    <row r="183" spans="1:25" s="175" customFormat="1" ht="15.75">
      <c r="A183" s="191" t="s">
        <v>234</v>
      </c>
      <c r="B183" s="192" t="s">
        <v>235</v>
      </c>
      <c r="C183" s="193">
        <v>15.3</v>
      </c>
      <c r="D183" s="178">
        <v>22</v>
      </c>
      <c r="E183" s="179">
        <v>25</v>
      </c>
      <c r="F183" s="168">
        <f t="shared" si="231"/>
        <v>1.6339869281045751</v>
      </c>
      <c r="G183" s="180">
        <v>0</v>
      </c>
      <c r="H183" s="178">
        <v>5</v>
      </c>
      <c r="I183" s="194"/>
      <c r="J183" s="183">
        <v>0</v>
      </c>
      <c r="K183" s="198">
        <v>0</v>
      </c>
      <c r="L183" s="198">
        <v>0</v>
      </c>
      <c r="M183" s="198">
        <v>0</v>
      </c>
      <c r="N183" s="167"/>
      <c r="O183" s="180"/>
      <c r="P183" s="180"/>
      <c r="Q183" s="180"/>
      <c r="R183" s="270">
        <f t="shared" si="237"/>
        <v>1.25</v>
      </c>
      <c r="S183" s="271">
        <v>5</v>
      </c>
      <c r="T183" s="173">
        <v>1</v>
      </c>
      <c r="U183" s="172">
        <f t="shared" si="238"/>
        <v>4</v>
      </c>
      <c r="V183" s="167"/>
      <c r="W183" s="174">
        <f t="shared" si="239"/>
        <v>0.15</v>
      </c>
      <c r="X183" s="174">
        <f t="shared" si="240"/>
        <v>0.55000000000000004</v>
      </c>
      <c r="Y183" s="174">
        <f t="shared" si="241"/>
        <v>0.3</v>
      </c>
    </row>
    <row r="184" spans="1:25" s="175" customFormat="1" ht="15.75">
      <c r="A184" s="191" t="s">
        <v>236</v>
      </c>
      <c r="B184" s="209" t="s">
        <v>237</v>
      </c>
      <c r="C184" s="210">
        <v>52.1</v>
      </c>
      <c r="D184" s="178">
        <v>101</v>
      </c>
      <c r="E184" s="179">
        <v>99</v>
      </c>
      <c r="F184" s="168">
        <f t="shared" si="231"/>
        <v>1.9001919385796544</v>
      </c>
      <c r="G184" s="180">
        <v>5</v>
      </c>
      <c r="H184" s="178">
        <v>7</v>
      </c>
      <c r="I184" s="194"/>
      <c r="J184" s="183" t="s">
        <v>328</v>
      </c>
      <c r="K184" s="184">
        <v>7</v>
      </c>
      <c r="L184" s="184">
        <v>0</v>
      </c>
      <c r="M184" s="184">
        <v>2</v>
      </c>
      <c r="N184" s="167"/>
      <c r="O184" s="180">
        <v>2</v>
      </c>
      <c r="P184" s="180"/>
      <c r="Q184" s="180"/>
      <c r="R184" s="270">
        <f t="shared" si="237"/>
        <v>4.95</v>
      </c>
      <c r="S184" s="271">
        <v>5</v>
      </c>
      <c r="T184" s="173">
        <v>4</v>
      </c>
      <c r="U184" s="172">
        <f t="shared" si="238"/>
        <v>4.0404040404040407</v>
      </c>
      <c r="V184" s="167"/>
      <c r="W184" s="174">
        <f t="shared" si="239"/>
        <v>0.6</v>
      </c>
      <c r="X184" s="174">
        <f t="shared" si="240"/>
        <v>2.2000000000000002</v>
      </c>
      <c r="Y184" s="174">
        <f t="shared" si="241"/>
        <v>1.2</v>
      </c>
    </row>
    <row r="185" spans="1:25" s="175" customFormat="1" ht="15.75">
      <c r="A185" s="191" t="s">
        <v>238</v>
      </c>
      <c r="B185" s="209" t="s">
        <v>239</v>
      </c>
      <c r="C185" s="210">
        <v>59.4</v>
      </c>
      <c r="D185" s="178">
        <v>77</v>
      </c>
      <c r="E185" s="179">
        <v>89</v>
      </c>
      <c r="F185" s="168">
        <f t="shared" si="231"/>
        <v>1.4983164983164983</v>
      </c>
      <c r="G185" s="180">
        <v>3</v>
      </c>
      <c r="H185" s="178">
        <v>5</v>
      </c>
      <c r="I185" s="194"/>
      <c r="J185" s="183">
        <v>0</v>
      </c>
      <c r="K185" s="199">
        <v>3</v>
      </c>
      <c r="L185" s="184">
        <v>0</v>
      </c>
      <c r="M185" s="199">
        <v>3</v>
      </c>
      <c r="N185" s="167"/>
      <c r="O185" s="180">
        <v>3</v>
      </c>
      <c r="P185" s="180"/>
      <c r="Q185" s="180"/>
      <c r="R185" s="270">
        <f t="shared" si="237"/>
        <v>4.45</v>
      </c>
      <c r="S185" s="271">
        <v>5</v>
      </c>
      <c r="T185" s="173">
        <v>4</v>
      </c>
      <c r="U185" s="172">
        <f t="shared" si="238"/>
        <v>4.4943820224719104</v>
      </c>
      <c r="V185" s="167"/>
      <c r="W185" s="174">
        <f t="shared" si="239"/>
        <v>0.6</v>
      </c>
      <c r="X185" s="174">
        <f t="shared" si="240"/>
        <v>2.2000000000000002</v>
      </c>
      <c r="Y185" s="174">
        <f t="shared" si="241"/>
        <v>1.2</v>
      </c>
    </row>
    <row r="186" spans="1:25" s="175" customFormat="1" ht="21.75" customHeight="1">
      <c r="A186" s="191" t="s">
        <v>240</v>
      </c>
      <c r="B186" s="209" t="s">
        <v>241</v>
      </c>
      <c r="C186" s="210">
        <v>13.8</v>
      </c>
      <c r="D186" s="178">
        <v>39</v>
      </c>
      <c r="E186" s="179">
        <v>47</v>
      </c>
      <c r="F186" s="168">
        <f t="shared" si="231"/>
        <v>3.4057971014492754</v>
      </c>
      <c r="G186" s="180">
        <v>2</v>
      </c>
      <c r="H186" s="178">
        <v>7</v>
      </c>
      <c r="I186" s="194"/>
      <c r="J186" s="183">
        <v>0</v>
      </c>
      <c r="K186" s="184">
        <v>2</v>
      </c>
      <c r="L186" s="184">
        <v>0</v>
      </c>
      <c r="M186" s="184"/>
      <c r="N186" s="167"/>
      <c r="O186" s="180"/>
      <c r="P186" s="180"/>
      <c r="Q186" s="180"/>
      <c r="R186" s="270">
        <f t="shared" si="237"/>
        <v>3.2900000000000005</v>
      </c>
      <c r="S186" s="271">
        <v>7</v>
      </c>
      <c r="T186" s="173">
        <v>3</v>
      </c>
      <c r="U186" s="172">
        <f t="shared" si="238"/>
        <v>6.3829787234042561</v>
      </c>
      <c r="V186" s="167"/>
      <c r="W186" s="174">
        <f t="shared" si="239"/>
        <v>0.44999999999999996</v>
      </c>
      <c r="X186" s="174">
        <f t="shared" si="240"/>
        <v>1.65</v>
      </c>
      <c r="Y186" s="174">
        <f t="shared" si="241"/>
        <v>0.89999999999999991</v>
      </c>
    </row>
    <row r="187" spans="1:25" s="137" customFormat="1" ht="20.25" customHeight="1">
      <c r="A187" s="239" t="s">
        <v>242</v>
      </c>
      <c r="B187" s="240" t="s">
        <v>243</v>
      </c>
      <c r="C187" s="149">
        <v>56.6</v>
      </c>
      <c r="D187" s="158">
        <v>81</v>
      </c>
      <c r="E187" s="126">
        <v>95</v>
      </c>
      <c r="F187" s="127">
        <f t="shared" si="231"/>
        <v>1.6784452296819787</v>
      </c>
      <c r="G187" s="128">
        <v>2</v>
      </c>
      <c r="H187" s="158">
        <v>5</v>
      </c>
      <c r="I187" s="241"/>
      <c r="J187" s="159">
        <v>0</v>
      </c>
      <c r="K187" s="157">
        <v>2</v>
      </c>
      <c r="L187" s="157">
        <v>0</v>
      </c>
      <c r="M187" s="157"/>
      <c r="N187" s="132"/>
      <c r="O187" s="128"/>
      <c r="P187" s="128"/>
      <c r="Q187" s="128"/>
      <c r="R187" s="287">
        <f t="shared" si="237"/>
        <v>4.75</v>
      </c>
      <c r="S187" s="288">
        <v>5</v>
      </c>
      <c r="T187" s="135">
        <v>4</v>
      </c>
      <c r="U187" s="134">
        <f t="shared" si="238"/>
        <v>4.2105263157894735</v>
      </c>
      <c r="V187" s="132"/>
      <c r="W187" s="136">
        <f t="shared" si="239"/>
        <v>0.6</v>
      </c>
      <c r="X187" s="136">
        <f t="shared" si="240"/>
        <v>2.2000000000000002</v>
      </c>
      <c r="Y187" s="136">
        <f t="shared" si="241"/>
        <v>1.2</v>
      </c>
    </row>
    <row r="188" spans="1:25" s="175" customFormat="1" ht="15" customHeight="1">
      <c r="A188" s="191" t="s">
        <v>244</v>
      </c>
      <c r="B188" s="209" t="s">
        <v>245</v>
      </c>
      <c r="C188" s="217">
        <v>40.752000000000002</v>
      </c>
      <c r="D188" s="178">
        <v>139</v>
      </c>
      <c r="E188" s="179">
        <v>179</v>
      </c>
      <c r="F188" s="168">
        <f t="shared" si="231"/>
        <v>4.3924224577934821</v>
      </c>
      <c r="G188" s="180">
        <v>11</v>
      </c>
      <c r="H188" s="178">
        <v>8</v>
      </c>
      <c r="I188" s="194"/>
      <c r="J188" s="183">
        <v>2</v>
      </c>
      <c r="K188" s="184">
        <v>9</v>
      </c>
      <c r="L188" s="184">
        <v>0</v>
      </c>
      <c r="M188" s="184">
        <v>2</v>
      </c>
      <c r="N188" s="167"/>
      <c r="O188" s="180">
        <v>2</v>
      </c>
      <c r="P188" s="180"/>
      <c r="Q188" s="180"/>
      <c r="R188" s="270">
        <f t="shared" si="237"/>
        <v>14.32</v>
      </c>
      <c r="S188" s="271">
        <v>8</v>
      </c>
      <c r="T188" s="173">
        <v>12</v>
      </c>
      <c r="U188" s="172">
        <f t="shared" si="238"/>
        <v>6.7039106145251397</v>
      </c>
      <c r="V188" s="167"/>
      <c r="W188" s="174">
        <f t="shared" si="239"/>
        <v>1.7999999999999998</v>
      </c>
      <c r="X188" s="174">
        <f t="shared" si="240"/>
        <v>6.6</v>
      </c>
      <c r="Y188" s="174">
        <f t="shared" si="241"/>
        <v>3.5999999999999996</v>
      </c>
    </row>
    <row r="189" spans="1:25" s="175" customFormat="1" ht="15.75">
      <c r="A189" s="207" t="s">
        <v>246</v>
      </c>
      <c r="B189" s="207" t="s">
        <v>247</v>
      </c>
      <c r="C189" s="208">
        <v>57.7</v>
      </c>
      <c r="D189" s="194">
        <v>285</v>
      </c>
      <c r="E189" s="179">
        <v>231</v>
      </c>
      <c r="F189" s="168">
        <f t="shared" si="231"/>
        <v>4.0034662045060658</v>
      </c>
      <c r="G189" s="180">
        <v>22</v>
      </c>
      <c r="H189" s="207">
        <v>8</v>
      </c>
      <c r="I189" s="194"/>
      <c r="J189" s="183">
        <v>5</v>
      </c>
      <c r="K189" s="184">
        <v>10</v>
      </c>
      <c r="L189" s="184">
        <v>7</v>
      </c>
      <c r="M189" s="184">
        <v>11</v>
      </c>
      <c r="N189" s="180">
        <v>5</v>
      </c>
      <c r="O189" s="180">
        <v>3</v>
      </c>
      <c r="P189" s="180">
        <v>3</v>
      </c>
      <c r="Q189" s="180">
        <v>8</v>
      </c>
      <c r="R189" s="270">
        <f t="shared" si="237"/>
        <v>16.170000000000002</v>
      </c>
      <c r="S189" s="271">
        <v>7</v>
      </c>
      <c r="T189" s="173">
        <v>16</v>
      </c>
      <c r="U189" s="172">
        <f t="shared" si="238"/>
        <v>6.9264069264069263</v>
      </c>
      <c r="V189" s="167"/>
      <c r="W189" s="174">
        <f t="shared" si="239"/>
        <v>2.4</v>
      </c>
      <c r="X189" s="174">
        <f t="shared" si="240"/>
        <v>8.8000000000000007</v>
      </c>
      <c r="Y189" s="174">
        <f t="shared" si="241"/>
        <v>4.8</v>
      </c>
    </row>
    <row r="190" spans="1:25" ht="15.75">
      <c r="A190" s="4"/>
      <c r="B190" s="51" t="s">
        <v>40</v>
      </c>
      <c r="C190" s="150"/>
      <c r="D190" s="58">
        <v>3095</v>
      </c>
      <c r="E190" s="102"/>
      <c r="F190" s="110"/>
      <c r="G190" s="94">
        <f>SUM(G176:G189)</f>
        <v>294</v>
      </c>
      <c r="H190" s="58"/>
      <c r="I190" s="58"/>
      <c r="J190" s="84">
        <f>SUM(J176:J189)</f>
        <v>67</v>
      </c>
      <c r="K190" s="12">
        <f>SUM(K176:K189)</f>
        <v>107</v>
      </c>
      <c r="L190" s="12">
        <f>SUM(L176:L189)</f>
        <v>122</v>
      </c>
      <c r="M190" s="12"/>
      <c r="N190" s="13"/>
      <c r="O190" s="13"/>
      <c r="P190" s="13"/>
      <c r="Q190" s="13"/>
      <c r="R190" s="114"/>
      <c r="S190" s="105"/>
      <c r="T190" s="162">
        <f>SUM(T176:T189)</f>
        <v>293</v>
      </c>
      <c r="U190" s="13"/>
      <c r="V190" s="13"/>
      <c r="W190" s="122"/>
      <c r="X190" s="122"/>
      <c r="Y190" s="121"/>
    </row>
    <row r="191" spans="1:25">
      <c r="A191" s="319" t="s">
        <v>248</v>
      </c>
      <c r="B191" s="320"/>
      <c r="C191" s="320"/>
      <c r="D191" s="320"/>
      <c r="E191" s="320"/>
      <c r="F191" s="320"/>
      <c r="G191" s="320"/>
      <c r="H191" s="320"/>
      <c r="I191" s="320"/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0"/>
      <c r="W191" s="320"/>
      <c r="X191" s="320"/>
      <c r="Y191" s="321"/>
    </row>
    <row r="192" spans="1:25" ht="15.75">
      <c r="A192" s="1" t="s">
        <v>249</v>
      </c>
      <c r="B192" s="2" t="s">
        <v>25</v>
      </c>
      <c r="C192" s="125">
        <v>816</v>
      </c>
      <c r="D192" s="7">
        <v>5259</v>
      </c>
      <c r="E192" s="99">
        <v>5858</v>
      </c>
      <c r="F192" s="109">
        <f t="shared" ref="F192:F195" si="242">E192/C192</f>
        <v>7.1789215686274508</v>
      </c>
      <c r="G192" s="70">
        <v>380</v>
      </c>
      <c r="H192" s="8">
        <v>7.7</v>
      </c>
      <c r="I192" s="10"/>
      <c r="J192" s="83">
        <v>95</v>
      </c>
      <c r="K192" s="22">
        <v>105</v>
      </c>
      <c r="L192" s="22">
        <v>180</v>
      </c>
      <c r="M192" s="62">
        <v>317</v>
      </c>
      <c r="N192" s="4">
        <v>81</v>
      </c>
      <c r="O192" s="4">
        <v>88</v>
      </c>
      <c r="P192" s="4">
        <v>148</v>
      </c>
      <c r="Q192" s="4">
        <v>83.4</v>
      </c>
      <c r="R192" s="114">
        <f t="shared" ref="R192" si="243">E192*S192%</f>
        <v>585.80000000000007</v>
      </c>
      <c r="S192" s="104">
        <v>10</v>
      </c>
      <c r="T192" s="135">
        <v>585</v>
      </c>
      <c r="U192" s="95">
        <f t="shared" ref="U192" si="244">T192/E192%</f>
        <v>9.9863434619323996</v>
      </c>
      <c r="V192" s="4"/>
      <c r="W192" s="120">
        <f t="shared" ref="W192" si="245">T192*15%</f>
        <v>87.75</v>
      </c>
      <c r="X192" s="120">
        <f t="shared" ref="X192" si="246">T192-W192-Y192</f>
        <v>321.75</v>
      </c>
      <c r="Y192" s="121">
        <f t="shared" ref="Y192" si="247">T192*30%</f>
        <v>175.5</v>
      </c>
    </row>
    <row r="193" spans="1:25" s="175" customFormat="1" ht="30">
      <c r="A193" s="164" t="s">
        <v>250</v>
      </c>
      <c r="B193" s="185" t="s">
        <v>251</v>
      </c>
      <c r="C193" s="186">
        <v>194.7</v>
      </c>
      <c r="D193" s="178">
        <v>2175</v>
      </c>
      <c r="E193" s="179">
        <v>2352</v>
      </c>
      <c r="F193" s="168">
        <f t="shared" si="242"/>
        <v>12.080123266563945</v>
      </c>
      <c r="G193" s="180">
        <v>257</v>
      </c>
      <c r="H193" s="181">
        <v>18</v>
      </c>
      <c r="I193" s="169"/>
      <c r="J193" s="170">
        <v>64</v>
      </c>
      <c r="K193" s="184">
        <v>65</v>
      </c>
      <c r="L193" s="184">
        <v>128</v>
      </c>
      <c r="M193" s="184">
        <v>207</v>
      </c>
      <c r="N193" s="180">
        <v>58</v>
      </c>
      <c r="O193" s="180">
        <v>52</v>
      </c>
      <c r="P193" s="180">
        <v>97</v>
      </c>
      <c r="Q193" s="180">
        <v>80.5</v>
      </c>
      <c r="R193" s="171">
        <f t="shared" ref="R193:R195" si="248">E193*S193%</f>
        <v>470.40000000000003</v>
      </c>
      <c r="S193" s="172">
        <v>20</v>
      </c>
      <c r="T193" s="173">
        <v>279</v>
      </c>
      <c r="U193" s="172">
        <f t="shared" ref="U193:U195" si="249">T193/E193%</f>
        <v>11.862244897959183</v>
      </c>
      <c r="V193" s="167"/>
      <c r="W193" s="174">
        <f t="shared" ref="W193:W195" si="250">T193*15%</f>
        <v>41.85</v>
      </c>
      <c r="X193" s="174">
        <f t="shared" ref="X193:X195" si="251">T193-W193-Y193</f>
        <v>153.44999999999999</v>
      </c>
      <c r="Y193" s="174">
        <f t="shared" ref="Y193:Y195" si="252">T193*30%</f>
        <v>83.7</v>
      </c>
    </row>
    <row r="194" spans="1:25" s="175" customFormat="1" ht="15.75">
      <c r="A194" s="164" t="s">
        <v>252</v>
      </c>
      <c r="B194" s="185" t="s">
        <v>253</v>
      </c>
      <c r="C194" s="186">
        <v>79.34</v>
      </c>
      <c r="D194" s="178">
        <v>420</v>
      </c>
      <c r="E194" s="179">
        <v>352</v>
      </c>
      <c r="F194" s="168">
        <f t="shared" si="242"/>
        <v>4.4366019662213256</v>
      </c>
      <c r="G194" s="180">
        <v>50</v>
      </c>
      <c r="H194" s="181">
        <v>12</v>
      </c>
      <c r="I194" s="195"/>
      <c r="J194" s="170">
        <v>12</v>
      </c>
      <c r="K194" s="184">
        <v>15</v>
      </c>
      <c r="L194" s="184">
        <v>23</v>
      </c>
      <c r="M194" s="184">
        <v>39</v>
      </c>
      <c r="N194" s="180">
        <v>12</v>
      </c>
      <c r="O194" s="180">
        <v>9</v>
      </c>
      <c r="P194" s="180">
        <v>18</v>
      </c>
      <c r="Q194" s="180">
        <v>78</v>
      </c>
      <c r="R194" s="171">
        <f t="shared" si="248"/>
        <v>28.16</v>
      </c>
      <c r="S194" s="172">
        <v>8</v>
      </c>
      <c r="T194" s="173">
        <v>28</v>
      </c>
      <c r="U194" s="172">
        <f t="shared" si="249"/>
        <v>7.9545454545454541</v>
      </c>
      <c r="V194" s="167"/>
      <c r="W194" s="174">
        <f t="shared" si="250"/>
        <v>4.2</v>
      </c>
      <c r="X194" s="174">
        <f t="shared" si="251"/>
        <v>15.4</v>
      </c>
      <c r="Y194" s="174">
        <f t="shared" si="252"/>
        <v>8.4</v>
      </c>
    </row>
    <row r="195" spans="1:25" s="175" customFormat="1" ht="15.75">
      <c r="A195" s="164" t="s">
        <v>254</v>
      </c>
      <c r="B195" s="185" t="s">
        <v>130</v>
      </c>
      <c r="C195" s="186">
        <v>69</v>
      </c>
      <c r="D195" s="178">
        <v>397</v>
      </c>
      <c r="E195" s="179">
        <v>316</v>
      </c>
      <c r="F195" s="168">
        <f t="shared" si="242"/>
        <v>4.5797101449275361</v>
      </c>
      <c r="G195" s="180">
        <v>30</v>
      </c>
      <c r="H195" s="181">
        <v>8</v>
      </c>
      <c r="I195" s="169"/>
      <c r="J195" s="170">
        <v>6</v>
      </c>
      <c r="K195" s="184">
        <v>14</v>
      </c>
      <c r="L195" s="184">
        <v>10</v>
      </c>
      <c r="M195" s="184">
        <v>10</v>
      </c>
      <c r="N195" s="180">
        <v>3</v>
      </c>
      <c r="O195" s="180">
        <v>3</v>
      </c>
      <c r="P195" s="180">
        <v>4</v>
      </c>
      <c r="Q195" s="180">
        <v>33.299999999999997</v>
      </c>
      <c r="R195" s="171">
        <f t="shared" si="248"/>
        <v>25.28</v>
      </c>
      <c r="S195" s="172">
        <v>8</v>
      </c>
      <c r="T195" s="173">
        <v>25</v>
      </c>
      <c r="U195" s="172">
        <f t="shared" si="249"/>
        <v>7.9113924050632907</v>
      </c>
      <c r="V195" s="167"/>
      <c r="W195" s="174">
        <f t="shared" si="250"/>
        <v>3.75</v>
      </c>
      <c r="X195" s="174">
        <f t="shared" si="251"/>
        <v>13.75</v>
      </c>
      <c r="Y195" s="174">
        <f t="shared" si="252"/>
        <v>7.5</v>
      </c>
    </row>
    <row r="196" spans="1:25" ht="15.75">
      <c r="A196" s="4"/>
      <c r="B196" s="48" t="s">
        <v>40</v>
      </c>
      <c r="C196" s="141"/>
      <c r="D196" s="57"/>
      <c r="E196" s="100">
        <f>SUM(E192:E195)</f>
        <v>8878</v>
      </c>
      <c r="F196" s="103"/>
      <c r="G196" s="12">
        <f>SUM(G192:G195)</f>
        <v>717</v>
      </c>
      <c r="H196" s="57"/>
      <c r="I196" s="57"/>
      <c r="J196" s="84">
        <f>SUM(J192:J195)</f>
        <v>177</v>
      </c>
      <c r="K196" s="12">
        <f>SUM(K192:K195)</f>
        <v>199</v>
      </c>
      <c r="L196" s="12">
        <f>SUM(L192:L195)</f>
        <v>341</v>
      </c>
      <c r="M196" s="12"/>
      <c r="N196" s="13"/>
      <c r="O196" s="13"/>
      <c r="P196" s="13"/>
      <c r="Q196" s="13"/>
      <c r="R196" s="114"/>
      <c r="S196" s="105"/>
      <c r="T196" s="135">
        <v>917</v>
      </c>
      <c r="U196" s="13"/>
      <c r="V196" s="13"/>
      <c r="W196" s="122"/>
      <c r="X196" s="122"/>
      <c r="Y196" s="121"/>
    </row>
    <row r="197" spans="1:25">
      <c r="A197" s="319" t="s">
        <v>255</v>
      </c>
      <c r="B197" s="320"/>
      <c r="C197" s="320"/>
      <c r="D197" s="320"/>
      <c r="E197" s="320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0"/>
      <c r="U197" s="320"/>
      <c r="V197" s="320"/>
      <c r="W197" s="320"/>
      <c r="X197" s="320"/>
      <c r="Y197" s="321"/>
    </row>
    <row r="198" spans="1:25" ht="15.75">
      <c r="A198" s="1" t="s">
        <v>256</v>
      </c>
      <c r="B198" s="2" t="s">
        <v>48</v>
      </c>
      <c r="C198" s="140">
        <v>175.9</v>
      </c>
      <c r="D198" s="7">
        <v>951</v>
      </c>
      <c r="E198" s="99">
        <v>1043</v>
      </c>
      <c r="F198" s="109">
        <f t="shared" ref="F198:F211" si="253">E198/C198</f>
        <v>5.9295054007959065</v>
      </c>
      <c r="G198" s="70">
        <v>72</v>
      </c>
      <c r="H198" s="8">
        <v>8</v>
      </c>
      <c r="I198" s="43"/>
      <c r="J198" s="86">
        <v>19</v>
      </c>
      <c r="K198" s="22">
        <v>15</v>
      </c>
      <c r="L198" s="22">
        <v>38</v>
      </c>
      <c r="M198" s="62"/>
      <c r="N198" s="4"/>
      <c r="O198" s="4"/>
      <c r="P198" s="4"/>
      <c r="Q198" s="4"/>
      <c r="R198" s="114">
        <f t="shared" ref="R198" si="254">E198*S198%</f>
        <v>83.44</v>
      </c>
      <c r="S198" s="104">
        <v>8</v>
      </c>
      <c r="T198" s="135">
        <v>80</v>
      </c>
      <c r="U198" s="95">
        <f t="shared" ref="U198" si="255">T198/E198%</f>
        <v>7.6701821668264625</v>
      </c>
      <c r="V198" s="4"/>
      <c r="W198" s="120">
        <f t="shared" ref="W198" si="256">T198*15%</f>
        <v>12</v>
      </c>
      <c r="X198" s="120">
        <f t="shared" ref="X198" si="257">T198-W198-Y198</f>
        <v>44</v>
      </c>
      <c r="Y198" s="121">
        <f t="shared" ref="Y198" si="258">T198*30%</f>
        <v>24</v>
      </c>
    </row>
    <row r="199" spans="1:25" ht="15.75">
      <c r="A199" s="39" t="s">
        <v>257</v>
      </c>
      <c r="B199" s="367" t="s">
        <v>311</v>
      </c>
      <c r="C199" s="313"/>
      <c r="D199" s="313"/>
      <c r="E199" s="313"/>
      <c r="F199" s="314"/>
      <c r="G199" s="69">
        <v>4</v>
      </c>
      <c r="H199" s="6"/>
      <c r="I199" s="6"/>
      <c r="J199" s="79">
        <v>0</v>
      </c>
      <c r="K199" s="22">
        <v>4</v>
      </c>
      <c r="L199" s="22">
        <v>0</v>
      </c>
      <c r="M199" s="62"/>
      <c r="N199" s="4"/>
      <c r="O199" s="4"/>
      <c r="P199" s="4"/>
      <c r="Q199" s="4"/>
      <c r="R199" s="114">
        <f t="shared" ref="R199:R211" si="259">E199*S199%</f>
        <v>0</v>
      </c>
      <c r="S199" s="104">
        <v>0</v>
      </c>
      <c r="T199" s="135">
        <v>3</v>
      </c>
      <c r="U199" s="95" t="e">
        <f t="shared" ref="U199:U211" si="260">T199/E199%</f>
        <v>#DIV/0!</v>
      </c>
      <c r="V199" s="4"/>
      <c r="W199" s="120">
        <f t="shared" ref="W199:W211" si="261">T199*15%</f>
        <v>0.44999999999999996</v>
      </c>
      <c r="X199" s="120">
        <f t="shared" ref="X199:X211" si="262">T199-W199-Y199</f>
        <v>1.65</v>
      </c>
      <c r="Y199" s="121">
        <f t="shared" ref="Y199:Y211" si="263">T199*30%</f>
        <v>0.89999999999999991</v>
      </c>
    </row>
    <row r="200" spans="1:25" s="175" customFormat="1" ht="30">
      <c r="A200" s="164" t="s">
        <v>258</v>
      </c>
      <c r="B200" s="185" t="s">
        <v>259</v>
      </c>
      <c r="C200" s="186">
        <v>89.7</v>
      </c>
      <c r="D200" s="178">
        <v>1193</v>
      </c>
      <c r="E200" s="179">
        <v>1243</v>
      </c>
      <c r="F200" s="168">
        <f t="shared" si="253"/>
        <v>13.857302118171683</v>
      </c>
      <c r="G200" s="180">
        <v>173</v>
      </c>
      <c r="H200" s="181">
        <v>18</v>
      </c>
      <c r="I200" s="169"/>
      <c r="J200" s="183">
        <v>43</v>
      </c>
      <c r="K200" s="184">
        <v>50</v>
      </c>
      <c r="L200" s="184">
        <v>80</v>
      </c>
      <c r="M200" s="184">
        <v>107</v>
      </c>
      <c r="N200" s="180">
        <v>28</v>
      </c>
      <c r="O200" s="180">
        <v>30</v>
      </c>
      <c r="P200" s="180">
        <v>49</v>
      </c>
      <c r="Q200" s="180">
        <v>61.8</v>
      </c>
      <c r="R200" s="171">
        <f t="shared" si="259"/>
        <v>248.60000000000002</v>
      </c>
      <c r="S200" s="172">
        <v>20</v>
      </c>
      <c r="T200" s="173">
        <v>248</v>
      </c>
      <c r="U200" s="172">
        <f t="shared" si="260"/>
        <v>19.95172968624296</v>
      </c>
      <c r="V200" s="167"/>
      <c r="W200" s="174">
        <f t="shared" si="261"/>
        <v>37.199999999999996</v>
      </c>
      <c r="X200" s="174">
        <f t="shared" si="262"/>
        <v>136.40000000000003</v>
      </c>
      <c r="Y200" s="174">
        <f t="shared" si="263"/>
        <v>74.399999999999991</v>
      </c>
    </row>
    <row r="201" spans="1:25" s="175" customFormat="1" ht="27.75" customHeight="1">
      <c r="A201" s="164" t="s">
        <v>260</v>
      </c>
      <c r="B201" s="185" t="s">
        <v>261</v>
      </c>
      <c r="C201" s="186">
        <v>106.1</v>
      </c>
      <c r="D201" s="178">
        <v>718</v>
      </c>
      <c r="E201" s="179">
        <v>1402</v>
      </c>
      <c r="F201" s="168">
        <f t="shared" si="253"/>
        <v>13.213949104618285</v>
      </c>
      <c r="G201" s="180">
        <v>107</v>
      </c>
      <c r="H201" s="181">
        <v>15</v>
      </c>
      <c r="I201" s="169"/>
      <c r="J201" s="183">
        <v>26</v>
      </c>
      <c r="K201" s="184">
        <v>30</v>
      </c>
      <c r="L201" s="184">
        <v>51</v>
      </c>
      <c r="M201" s="184">
        <v>48</v>
      </c>
      <c r="N201" s="180">
        <v>17</v>
      </c>
      <c r="O201" s="180">
        <v>16</v>
      </c>
      <c r="P201" s="180">
        <v>15</v>
      </c>
      <c r="Q201" s="180">
        <v>44.9</v>
      </c>
      <c r="R201" s="171">
        <f t="shared" si="259"/>
        <v>280.40000000000003</v>
      </c>
      <c r="S201" s="172">
        <v>20</v>
      </c>
      <c r="T201" s="173">
        <v>210</v>
      </c>
      <c r="U201" s="172">
        <f t="shared" si="260"/>
        <v>14.978601997146933</v>
      </c>
      <c r="V201" s="167"/>
      <c r="W201" s="174">
        <f t="shared" si="261"/>
        <v>31.5</v>
      </c>
      <c r="X201" s="174">
        <f t="shared" si="262"/>
        <v>115.5</v>
      </c>
      <c r="Y201" s="174">
        <f t="shared" si="263"/>
        <v>63</v>
      </c>
    </row>
    <row r="202" spans="1:25" s="175" customFormat="1" ht="15.75">
      <c r="A202" s="164" t="s">
        <v>262</v>
      </c>
      <c r="B202" s="185" t="s">
        <v>263</v>
      </c>
      <c r="C202" s="186">
        <v>98.16</v>
      </c>
      <c r="D202" s="178">
        <v>1310</v>
      </c>
      <c r="E202" s="179">
        <v>1087</v>
      </c>
      <c r="F202" s="168">
        <f t="shared" si="253"/>
        <v>11.073757131214345</v>
      </c>
      <c r="G202" s="180">
        <v>198</v>
      </c>
      <c r="H202" s="181">
        <v>18</v>
      </c>
      <c r="I202" s="169"/>
      <c r="J202" s="183">
        <v>49</v>
      </c>
      <c r="K202" s="184">
        <v>69</v>
      </c>
      <c r="L202" s="184">
        <v>80</v>
      </c>
      <c r="M202" s="184"/>
      <c r="N202" s="167"/>
      <c r="O202" s="167"/>
      <c r="P202" s="167"/>
      <c r="Q202" s="167"/>
      <c r="R202" s="171">
        <f t="shared" si="259"/>
        <v>163.04999999999998</v>
      </c>
      <c r="S202" s="172">
        <v>15</v>
      </c>
      <c r="T202" s="173">
        <v>163</v>
      </c>
      <c r="U202" s="172">
        <f t="shared" si="260"/>
        <v>14.995400183992642</v>
      </c>
      <c r="V202" s="167"/>
      <c r="W202" s="174">
        <f t="shared" si="261"/>
        <v>24.45</v>
      </c>
      <c r="X202" s="174">
        <f t="shared" si="262"/>
        <v>89.65</v>
      </c>
      <c r="Y202" s="174">
        <f t="shared" si="263"/>
        <v>48.9</v>
      </c>
    </row>
    <row r="203" spans="1:25" s="175" customFormat="1" ht="30">
      <c r="A203" s="164" t="s">
        <v>264</v>
      </c>
      <c r="B203" s="185" t="s">
        <v>265</v>
      </c>
      <c r="C203" s="186">
        <v>54.46</v>
      </c>
      <c r="D203" s="178">
        <v>1003</v>
      </c>
      <c r="E203" s="179">
        <v>684</v>
      </c>
      <c r="F203" s="168">
        <f t="shared" si="253"/>
        <v>12.559676827029012</v>
      </c>
      <c r="G203" s="180">
        <v>180</v>
      </c>
      <c r="H203" s="181">
        <v>18</v>
      </c>
      <c r="I203" s="169"/>
      <c r="J203" s="183">
        <v>45</v>
      </c>
      <c r="K203" s="184">
        <v>55</v>
      </c>
      <c r="L203" s="184">
        <v>80</v>
      </c>
      <c r="M203" s="184">
        <v>66</v>
      </c>
      <c r="N203" s="180">
        <v>20</v>
      </c>
      <c r="O203" s="180">
        <v>24</v>
      </c>
      <c r="P203" s="180">
        <v>22</v>
      </c>
      <c r="Q203" s="180">
        <v>36.700000000000003</v>
      </c>
      <c r="R203" s="171">
        <f t="shared" si="259"/>
        <v>136.80000000000001</v>
      </c>
      <c r="S203" s="172">
        <v>20</v>
      </c>
      <c r="T203" s="173">
        <v>136</v>
      </c>
      <c r="U203" s="172">
        <f t="shared" si="260"/>
        <v>19.883040935672515</v>
      </c>
      <c r="V203" s="167"/>
      <c r="W203" s="174">
        <f t="shared" si="261"/>
        <v>20.399999999999999</v>
      </c>
      <c r="X203" s="174">
        <f t="shared" si="262"/>
        <v>74.8</v>
      </c>
      <c r="Y203" s="174">
        <f t="shared" si="263"/>
        <v>40.799999999999997</v>
      </c>
    </row>
    <row r="204" spans="1:25" s="175" customFormat="1" ht="15.75">
      <c r="A204" s="164" t="s">
        <v>266</v>
      </c>
      <c r="B204" s="185" t="s">
        <v>267</v>
      </c>
      <c r="C204" s="186">
        <v>54.81</v>
      </c>
      <c r="D204" s="178">
        <v>1217</v>
      </c>
      <c r="E204" s="179">
        <v>872</v>
      </c>
      <c r="F204" s="168">
        <f t="shared" si="253"/>
        <v>15.909505564677978</v>
      </c>
      <c r="G204" s="180">
        <v>219</v>
      </c>
      <c r="H204" s="181">
        <v>18</v>
      </c>
      <c r="I204" s="169"/>
      <c r="J204" s="183">
        <v>54</v>
      </c>
      <c r="K204" s="184">
        <v>65</v>
      </c>
      <c r="L204" s="184">
        <v>100</v>
      </c>
      <c r="M204" s="184">
        <v>78</v>
      </c>
      <c r="N204" s="266">
        <v>29</v>
      </c>
      <c r="O204" s="266">
        <v>23</v>
      </c>
      <c r="P204" s="266">
        <v>26</v>
      </c>
      <c r="Q204" s="266">
        <v>39.4</v>
      </c>
      <c r="R204" s="171">
        <f t="shared" si="259"/>
        <v>218</v>
      </c>
      <c r="S204" s="172">
        <v>25</v>
      </c>
      <c r="T204" s="173">
        <v>217</v>
      </c>
      <c r="U204" s="172">
        <v>25</v>
      </c>
      <c r="V204" s="167"/>
      <c r="W204" s="174">
        <f t="shared" si="261"/>
        <v>32.549999999999997</v>
      </c>
      <c r="X204" s="174">
        <f t="shared" si="262"/>
        <v>119.35</v>
      </c>
      <c r="Y204" s="174">
        <f t="shared" si="263"/>
        <v>65.099999999999994</v>
      </c>
    </row>
    <row r="205" spans="1:25" s="175" customFormat="1" ht="15.75">
      <c r="A205" s="164" t="s">
        <v>268</v>
      </c>
      <c r="B205" s="185" t="s">
        <v>269</v>
      </c>
      <c r="C205" s="186">
        <v>49.6</v>
      </c>
      <c r="D205" s="178">
        <v>153</v>
      </c>
      <c r="E205" s="179">
        <v>191</v>
      </c>
      <c r="F205" s="168">
        <f t="shared" si="253"/>
        <v>3.850806451612903</v>
      </c>
      <c r="G205" s="180">
        <v>10</v>
      </c>
      <c r="H205" s="181">
        <v>7</v>
      </c>
      <c r="I205" s="169"/>
      <c r="J205" s="183">
        <v>2</v>
      </c>
      <c r="K205" s="184">
        <v>3</v>
      </c>
      <c r="L205" s="184">
        <v>5</v>
      </c>
      <c r="M205" s="184">
        <v>2</v>
      </c>
      <c r="N205" s="167">
        <v>2</v>
      </c>
      <c r="O205" s="167"/>
      <c r="P205" s="167"/>
      <c r="Q205" s="167">
        <v>20</v>
      </c>
      <c r="R205" s="171">
        <f t="shared" si="259"/>
        <v>15.280000000000001</v>
      </c>
      <c r="S205" s="172">
        <v>8</v>
      </c>
      <c r="T205" s="173">
        <v>13</v>
      </c>
      <c r="U205" s="172">
        <f t="shared" si="260"/>
        <v>6.8062827225130889</v>
      </c>
      <c r="V205" s="167"/>
      <c r="W205" s="174">
        <f t="shared" si="261"/>
        <v>1.95</v>
      </c>
      <c r="X205" s="174">
        <f t="shared" si="262"/>
        <v>7.15</v>
      </c>
      <c r="Y205" s="174">
        <f t="shared" si="263"/>
        <v>3.9</v>
      </c>
    </row>
    <row r="206" spans="1:25" s="175" customFormat="1" ht="30">
      <c r="A206" s="164" t="s">
        <v>270</v>
      </c>
      <c r="B206" s="185" t="s">
        <v>271</v>
      </c>
      <c r="C206" s="186">
        <v>66.3</v>
      </c>
      <c r="D206" s="178">
        <v>1006</v>
      </c>
      <c r="E206" s="179">
        <v>902</v>
      </c>
      <c r="F206" s="168">
        <f t="shared" si="253"/>
        <v>13.604826546003018</v>
      </c>
      <c r="G206" s="180">
        <v>180</v>
      </c>
      <c r="H206" s="181">
        <v>18</v>
      </c>
      <c r="I206" s="169"/>
      <c r="J206" s="183">
        <v>45</v>
      </c>
      <c r="K206" s="184">
        <v>45</v>
      </c>
      <c r="L206" s="184">
        <v>90</v>
      </c>
      <c r="M206" s="184">
        <v>180</v>
      </c>
      <c r="N206" s="180">
        <v>45</v>
      </c>
      <c r="O206" s="180">
        <v>45</v>
      </c>
      <c r="P206" s="180">
        <v>45</v>
      </c>
      <c r="Q206" s="180">
        <v>100</v>
      </c>
      <c r="R206" s="171">
        <f t="shared" si="259"/>
        <v>180.4</v>
      </c>
      <c r="S206" s="172">
        <v>20</v>
      </c>
      <c r="T206" s="173">
        <v>180</v>
      </c>
      <c r="U206" s="172">
        <f t="shared" si="260"/>
        <v>19.955654101995567</v>
      </c>
      <c r="V206" s="167"/>
      <c r="W206" s="174">
        <f t="shared" si="261"/>
        <v>27</v>
      </c>
      <c r="X206" s="174">
        <f t="shared" si="262"/>
        <v>99</v>
      </c>
      <c r="Y206" s="174">
        <f t="shared" si="263"/>
        <v>54</v>
      </c>
    </row>
    <row r="207" spans="1:25" s="175" customFormat="1" ht="15.75">
      <c r="A207" s="164" t="s">
        <v>272</v>
      </c>
      <c r="B207" s="185" t="s">
        <v>273</v>
      </c>
      <c r="C207" s="186">
        <v>42.6</v>
      </c>
      <c r="D207" s="178">
        <v>352</v>
      </c>
      <c r="E207" s="179">
        <v>467</v>
      </c>
      <c r="F207" s="168">
        <f t="shared" si="253"/>
        <v>10.96244131455399</v>
      </c>
      <c r="G207" s="180">
        <v>52</v>
      </c>
      <c r="H207" s="181">
        <v>15</v>
      </c>
      <c r="I207" s="169"/>
      <c r="J207" s="183">
        <v>13</v>
      </c>
      <c r="K207" s="184">
        <v>13</v>
      </c>
      <c r="L207" s="184">
        <v>26</v>
      </c>
      <c r="M207" s="184">
        <v>25</v>
      </c>
      <c r="N207" s="167"/>
      <c r="O207" s="180">
        <v>23</v>
      </c>
      <c r="P207" s="180">
        <v>2</v>
      </c>
      <c r="Q207" s="180">
        <v>48</v>
      </c>
      <c r="R207" s="171">
        <f t="shared" si="259"/>
        <v>70.05</v>
      </c>
      <c r="S207" s="172">
        <v>15</v>
      </c>
      <c r="T207" s="173">
        <v>70</v>
      </c>
      <c r="U207" s="172">
        <f t="shared" si="260"/>
        <v>14.989293361884368</v>
      </c>
      <c r="V207" s="167"/>
      <c r="W207" s="174">
        <f t="shared" si="261"/>
        <v>10.5</v>
      </c>
      <c r="X207" s="174">
        <f t="shared" si="262"/>
        <v>38.5</v>
      </c>
      <c r="Y207" s="174">
        <f t="shared" si="263"/>
        <v>21</v>
      </c>
    </row>
    <row r="208" spans="1:25" s="238" customFormat="1" ht="20.25" customHeight="1">
      <c r="A208" s="222" t="s">
        <v>274</v>
      </c>
      <c r="B208" s="223" t="s">
        <v>275</v>
      </c>
      <c r="C208" s="224">
        <v>12.2</v>
      </c>
      <c r="D208" s="225">
        <v>199</v>
      </c>
      <c r="E208" s="226">
        <v>258</v>
      </c>
      <c r="F208" s="227">
        <f t="shared" si="253"/>
        <v>21.147540983606557</v>
      </c>
      <c r="G208" s="228">
        <v>35</v>
      </c>
      <c r="H208" s="229">
        <v>18</v>
      </c>
      <c r="I208" s="230"/>
      <c r="J208" s="231">
        <v>8</v>
      </c>
      <c r="K208" s="232">
        <v>10</v>
      </c>
      <c r="L208" s="232">
        <v>17</v>
      </c>
      <c r="M208" s="232"/>
      <c r="N208" s="233"/>
      <c r="O208" s="233"/>
      <c r="P208" s="233"/>
      <c r="Q208" s="233"/>
      <c r="R208" s="234">
        <f t="shared" si="259"/>
        <v>77.399999999999991</v>
      </c>
      <c r="S208" s="235">
        <v>30</v>
      </c>
      <c r="T208" s="236">
        <v>77</v>
      </c>
      <c r="U208" s="235">
        <f t="shared" si="260"/>
        <v>29.844961240310077</v>
      </c>
      <c r="V208" s="233"/>
      <c r="W208" s="237">
        <f t="shared" si="261"/>
        <v>11.549999999999999</v>
      </c>
      <c r="X208" s="237">
        <f t="shared" si="262"/>
        <v>42.350000000000009</v>
      </c>
      <c r="Y208" s="237">
        <f t="shared" si="263"/>
        <v>23.099999999999998</v>
      </c>
    </row>
    <row r="209" spans="1:25" s="238" customFormat="1" ht="17.25" customHeight="1">
      <c r="A209" s="222" t="s">
        <v>276</v>
      </c>
      <c r="B209" s="223" t="s">
        <v>277</v>
      </c>
      <c r="C209" s="224">
        <v>11.2</v>
      </c>
      <c r="D209" s="225">
        <v>67</v>
      </c>
      <c r="E209" s="226">
        <v>104</v>
      </c>
      <c r="F209" s="227">
        <f t="shared" si="253"/>
        <v>9.2857142857142865</v>
      </c>
      <c r="G209" s="228">
        <v>5</v>
      </c>
      <c r="H209" s="229">
        <v>8</v>
      </c>
      <c r="I209" s="230"/>
      <c r="J209" s="231">
        <v>1</v>
      </c>
      <c r="K209" s="232">
        <v>4</v>
      </c>
      <c r="L209" s="232">
        <v>0</v>
      </c>
      <c r="M209" s="232"/>
      <c r="N209" s="233"/>
      <c r="O209" s="233"/>
      <c r="P209" s="233"/>
      <c r="Q209" s="233"/>
      <c r="R209" s="234">
        <f t="shared" si="259"/>
        <v>12.48</v>
      </c>
      <c r="S209" s="235">
        <v>12</v>
      </c>
      <c r="T209" s="236">
        <v>12</v>
      </c>
      <c r="U209" s="235">
        <f t="shared" si="260"/>
        <v>11.538461538461538</v>
      </c>
      <c r="V209" s="233"/>
      <c r="W209" s="237">
        <f t="shared" si="261"/>
        <v>1.7999999999999998</v>
      </c>
      <c r="X209" s="237">
        <f t="shared" si="262"/>
        <v>6.6</v>
      </c>
      <c r="Y209" s="237">
        <f t="shared" si="263"/>
        <v>3.5999999999999996</v>
      </c>
    </row>
    <row r="210" spans="1:25" s="137" customFormat="1" ht="20.25" customHeight="1">
      <c r="A210" s="123" t="s">
        <v>278</v>
      </c>
      <c r="B210" s="124" t="s">
        <v>279</v>
      </c>
      <c r="C210" s="125">
        <v>15.6</v>
      </c>
      <c r="D210" s="158">
        <v>87</v>
      </c>
      <c r="E210" s="126">
        <v>16</v>
      </c>
      <c r="F210" s="127">
        <f t="shared" si="253"/>
        <v>1.0256410256410258</v>
      </c>
      <c r="G210" s="128">
        <v>6</v>
      </c>
      <c r="H210" s="129">
        <v>8</v>
      </c>
      <c r="I210" s="155"/>
      <c r="J210" s="159">
        <v>1</v>
      </c>
      <c r="K210" s="157">
        <v>5</v>
      </c>
      <c r="L210" s="157">
        <v>0</v>
      </c>
      <c r="M210" s="157"/>
      <c r="N210" s="132"/>
      <c r="O210" s="132"/>
      <c r="P210" s="132"/>
      <c r="Q210" s="132"/>
      <c r="R210" s="133">
        <f t="shared" si="259"/>
        <v>0.8</v>
      </c>
      <c r="S210" s="134">
        <v>5</v>
      </c>
      <c r="T210" s="135">
        <v>0</v>
      </c>
      <c r="U210" s="134">
        <f t="shared" si="260"/>
        <v>0</v>
      </c>
      <c r="V210" s="132"/>
      <c r="W210" s="136">
        <f t="shared" si="261"/>
        <v>0</v>
      </c>
      <c r="X210" s="136">
        <f t="shared" si="262"/>
        <v>0</v>
      </c>
      <c r="Y210" s="136">
        <f t="shared" si="263"/>
        <v>0</v>
      </c>
    </row>
    <row r="211" spans="1:25" s="175" customFormat="1" ht="16.5" customHeight="1">
      <c r="A211" s="164" t="s">
        <v>280</v>
      </c>
      <c r="B211" s="185" t="s">
        <v>281</v>
      </c>
      <c r="C211" s="186">
        <v>42.6</v>
      </c>
      <c r="D211" s="178">
        <v>635</v>
      </c>
      <c r="E211" s="179">
        <v>762</v>
      </c>
      <c r="F211" s="168">
        <f t="shared" si="253"/>
        <v>17.887323943661972</v>
      </c>
      <c r="G211" s="180">
        <v>113</v>
      </c>
      <c r="H211" s="181">
        <v>18</v>
      </c>
      <c r="I211" s="169"/>
      <c r="J211" s="183">
        <v>28</v>
      </c>
      <c r="K211" s="184">
        <v>70</v>
      </c>
      <c r="L211" s="184">
        <v>15</v>
      </c>
      <c r="M211" s="184">
        <v>56</v>
      </c>
      <c r="N211" s="167"/>
      <c r="O211" s="167">
        <v>44</v>
      </c>
      <c r="P211" s="167">
        <v>12</v>
      </c>
      <c r="Q211" s="167">
        <v>49.5</v>
      </c>
      <c r="R211" s="171">
        <f t="shared" si="259"/>
        <v>190.5</v>
      </c>
      <c r="S211" s="172">
        <v>25</v>
      </c>
      <c r="T211" s="221">
        <v>164</v>
      </c>
      <c r="U211" s="172">
        <f t="shared" si="260"/>
        <v>21.522309711286088</v>
      </c>
      <c r="V211" s="167"/>
      <c r="W211" s="174">
        <f t="shared" si="261"/>
        <v>24.599999999999998</v>
      </c>
      <c r="X211" s="174">
        <f t="shared" si="262"/>
        <v>90.200000000000017</v>
      </c>
      <c r="Y211" s="174">
        <f t="shared" si="263"/>
        <v>49.199999999999996</v>
      </c>
    </row>
    <row r="212" spans="1:25" ht="15.75">
      <c r="A212" s="4"/>
      <c r="B212" s="48" t="s">
        <v>40</v>
      </c>
      <c r="C212" s="141"/>
      <c r="D212" s="57"/>
      <c r="E212" s="100">
        <f>SUM(E198:E211)</f>
        <v>9031</v>
      </c>
      <c r="F212" s="103"/>
      <c r="G212" s="12">
        <f>SUM(G198:G211)</f>
        <v>1354</v>
      </c>
      <c r="H212" s="57"/>
      <c r="I212" s="57"/>
      <c r="J212" s="84">
        <f>SUM(J198:J211)</f>
        <v>334</v>
      </c>
      <c r="K212" s="12">
        <f>SUM(K198:K211)</f>
        <v>438</v>
      </c>
      <c r="L212" s="12">
        <f>SUM(L198:L211)</f>
        <v>582</v>
      </c>
      <c r="M212" s="12"/>
      <c r="N212" s="13"/>
      <c r="O212" s="13"/>
      <c r="P212" s="13"/>
      <c r="Q212" s="13"/>
      <c r="R212" s="114"/>
      <c r="S212" s="105"/>
      <c r="T212" s="162">
        <f>SUM(T198:T211)</f>
        <v>1573</v>
      </c>
      <c r="U212" s="13"/>
      <c r="V212" s="13"/>
      <c r="W212" s="122"/>
      <c r="X212" s="122"/>
      <c r="Y212" s="121"/>
    </row>
    <row r="213" spans="1:25">
      <c r="A213" s="319" t="s">
        <v>282</v>
      </c>
      <c r="B213" s="320"/>
      <c r="C213" s="320"/>
      <c r="D213" s="320"/>
      <c r="E213" s="320"/>
      <c r="F213" s="320"/>
      <c r="G213" s="320"/>
      <c r="H213" s="320"/>
      <c r="I213" s="320"/>
      <c r="J213" s="320"/>
      <c r="K213" s="320"/>
      <c r="L213" s="320"/>
      <c r="M213" s="320"/>
      <c r="N213" s="320"/>
      <c r="O213" s="320"/>
      <c r="P213" s="320"/>
      <c r="Q213" s="320"/>
      <c r="R213" s="320"/>
      <c r="S213" s="320"/>
      <c r="T213" s="320"/>
      <c r="U213" s="320"/>
      <c r="V213" s="320"/>
      <c r="W213" s="320"/>
      <c r="X213" s="320"/>
      <c r="Y213" s="321"/>
    </row>
    <row r="214" spans="1:25" ht="15.75">
      <c r="A214" s="1" t="s">
        <v>283</v>
      </c>
      <c r="B214" s="2" t="s">
        <v>48</v>
      </c>
      <c r="C214" s="131">
        <v>0</v>
      </c>
      <c r="D214" s="5">
        <v>0</v>
      </c>
      <c r="E214" s="22">
        <v>0</v>
      </c>
      <c r="F214" s="111"/>
      <c r="G214" s="61">
        <v>0</v>
      </c>
      <c r="H214" s="5">
        <v>0</v>
      </c>
      <c r="I214" s="5">
        <v>0</v>
      </c>
      <c r="J214" s="5">
        <v>0</v>
      </c>
      <c r="K214" s="22">
        <v>0</v>
      </c>
      <c r="L214" s="22">
        <v>0</v>
      </c>
      <c r="M214" s="62">
        <v>0</v>
      </c>
      <c r="N214" s="4"/>
      <c r="O214" s="4"/>
      <c r="P214" s="4"/>
      <c r="Q214" s="4"/>
      <c r="R214" s="114">
        <f t="shared" ref="R214" si="264">E214*S214%</f>
        <v>0</v>
      </c>
      <c r="S214" s="104">
        <v>3</v>
      </c>
      <c r="T214" s="135">
        <f t="shared" ref="T214" si="265">E214*S214%</f>
        <v>0</v>
      </c>
      <c r="U214" s="95" t="e">
        <f t="shared" ref="U214" si="266">T214/E214%</f>
        <v>#DIV/0!</v>
      </c>
      <c r="V214" s="4"/>
      <c r="W214" s="120">
        <f t="shared" ref="W214" si="267">T214*15%</f>
        <v>0</v>
      </c>
      <c r="X214" s="120">
        <f t="shared" ref="X214" si="268">T214-W214-Y214</f>
        <v>0</v>
      </c>
      <c r="Y214" s="121">
        <f t="shared" ref="Y214" si="269">T214*30%</f>
        <v>0</v>
      </c>
    </row>
    <row r="215" spans="1:25" s="175" customFormat="1" ht="30">
      <c r="A215" s="164" t="s">
        <v>284</v>
      </c>
      <c r="B215" s="185" t="s">
        <v>285</v>
      </c>
      <c r="C215" s="198">
        <v>384.78</v>
      </c>
      <c r="D215" s="181">
        <v>1838</v>
      </c>
      <c r="E215" s="179">
        <v>2011</v>
      </c>
      <c r="F215" s="168">
        <f t="shared" ref="F215" si="270">E215/C215</f>
        <v>5.2263631165861018</v>
      </c>
      <c r="G215" s="167">
        <v>128</v>
      </c>
      <c r="H215" s="181">
        <v>7</v>
      </c>
      <c r="I215" s="195"/>
      <c r="J215" s="254">
        <v>32</v>
      </c>
      <c r="K215" s="184">
        <v>46</v>
      </c>
      <c r="L215" s="184">
        <v>50</v>
      </c>
      <c r="M215" s="184">
        <v>68</v>
      </c>
      <c r="N215" s="180">
        <v>16</v>
      </c>
      <c r="O215" s="180">
        <v>28</v>
      </c>
      <c r="P215" s="180">
        <v>24</v>
      </c>
      <c r="Q215" s="180">
        <v>53.1</v>
      </c>
      <c r="R215" s="171">
        <f t="shared" ref="R215" si="271">E215*S215%</f>
        <v>160.88</v>
      </c>
      <c r="S215" s="172">
        <v>8</v>
      </c>
      <c r="T215" s="173">
        <v>159</v>
      </c>
      <c r="U215" s="172">
        <f t="shared" ref="U215" si="272">T215/E215%</f>
        <v>7.9065141720537051</v>
      </c>
      <c r="V215" s="167"/>
      <c r="W215" s="174">
        <f t="shared" ref="W215" si="273">T215*15%</f>
        <v>23.849999999999998</v>
      </c>
      <c r="X215" s="174">
        <f t="shared" ref="X215" si="274">T215-W215-Y215</f>
        <v>87.450000000000017</v>
      </c>
      <c r="Y215" s="174">
        <f t="shared" ref="Y215" si="275">T215*30%</f>
        <v>47.699999999999996</v>
      </c>
    </row>
    <row r="216" spans="1:25" ht="15.75">
      <c r="A216" s="4"/>
      <c r="B216" s="48" t="s">
        <v>40</v>
      </c>
      <c r="C216" s="141"/>
      <c r="D216" s="57"/>
      <c r="E216" s="100">
        <f>SUM(E214:E215)</f>
        <v>2011</v>
      </c>
      <c r="F216" s="103"/>
      <c r="G216" s="57"/>
      <c r="H216" s="57"/>
      <c r="I216" s="57"/>
      <c r="J216" s="57"/>
      <c r="K216" s="12"/>
      <c r="L216" s="12"/>
      <c r="M216" s="12"/>
      <c r="N216" s="13"/>
      <c r="O216" s="13"/>
      <c r="P216" s="13"/>
      <c r="Q216" s="13"/>
      <c r="R216" s="151"/>
      <c r="S216" s="13"/>
      <c r="T216" s="162">
        <f>SUM(T214:T215)</f>
        <v>159</v>
      </c>
      <c r="U216" s="13"/>
      <c r="V216" s="13"/>
      <c r="W216" s="122"/>
      <c r="X216" s="122"/>
      <c r="Y216" s="121"/>
    </row>
    <row r="217" spans="1:25">
      <c r="A217" s="319" t="s">
        <v>286</v>
      </c>
      <c r="B217" s="320"/>
      <c r="C217" s="320"/>
      <c r="D217" s="320"/>
      <c r="E217" s="320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321"/>
    </row>
    <row r="218" spans="1:25" ht="15.75">
      <c r="A218" s="1" t="s">
        <v>287</v>
      </c>
      <c r="B218" s="2" t="s">
        <v>25</v>
      </c>
      <c r="C218" s="125">
        <v>247.8</v>
      </c>
      <c r="D218" s="52">
        <v>717</v>
      </c>
      <c r="E218" s="99">
        <v>887</v>
      </c>
      <c r="F218" s="109">
        <f t="shared" ref="F218:F222" si="276">E218/C218</f>
        <v>3.5794995964487488</v>
      </c>
      <c r="G218" s="70">
        <v>50</v>
      </c>
      <c r="H218" s="8">
        <v>7</v>
      </c>
      <c r="I218" s="18"/>
      <c r="J218" s="85">
        <v>12</v>
      </c>
      <c r="K218" s="22">
        <v>13</v>
      </c>
      <c r="L218" s="22">
        <v>25</v>
      </c>
      <c r="M218" s="62"/>
      <c r="N218" s="4"/>
      <c r="O218" s="4"/>
      <c r="P218" s="4"/>
      <c r="Q218" s="4"/>
      <c r="R218" s="114">
        <f t="shared" ref="R218" si="277">E218*S218%</f>
        <v>62.09</v>
      </c>
      <c r="S218" s="104">
        <v>7</v>
      </c>
      <c r="T218" s="135">
        <v>62</v>
      </c>
      <c r="U218" s="95">
        <f t="shared" ref="U218" si="278">T218/E218%</f>
        <v>6.989853438556934</v>
      </c>
      <c r="V218" s="4"/>
      <c r="W218" s="120">
        <f t="shared" ref="W218" si="279">T218*15%</f>
        <v>9.2999999999999989</v>
      </c>
      <c r="X218" s="120">
        <f t="shared" ref="X218" si="280">T218-W218-Y218</f>
        <v>34.100000000000009</v>
      </c>
      <c r="Y218" s="121">
        <f t="shared" ref="Y218" si="281">T218*30%</f>
        <v>18.599999999999998</v>
      </c>
    </row>
    <row r="219" spans="1:25" s="175" customFormat="1" ht="30">
      <c r="A219" s="164" t="s">
        <v>288</v>
      </c>
      <c r="B219" s="185" t="s">
        <v>289</v>
      </c>
      <c r="C219" s="186">
        <v>201.53</v>
      </c>
      <c r="D219" s="213">
        <v>789</v>
      </c>
      <c r="E219" s="179">
        <v>890</v>
      </c>
      <c r="F219" s="168">
        <f t="shared" si="276"/>
        <v>4.4162159479978165</v>
      </c>
      <c r="G219" s="180">
        <v>40</v>
      </c>
      <c r="H219" s="181">
        <v>6</v>
      </c>
      <c r="I219" s="195"/>
      <c r="J219" s="183">
        <v>10</v>
      </c>
      <c r="K219" s="184">
        <v>15</v>
      </c>
      <c r="L219" s="184">
        <v>15</v>
      </c>
      <c r="M219" s="184">
        <v>34</v>
      </c>
      <c r="N219" s="180">
        <v>10</v>
      </c>
      <c r="O219" s="180">
        <v>14</v>
      </c>
      <c r="P219" s="180">
        <v>10</v>
      </c>
      <c r="Q219" s="180">
        <v>85</v>
      </c>
      <c r="R219" s="171">
        <f t="shared" ref="R219:R222" si="282">E219*S219%</f>
        <v>71.2</v>
      </c>
      <c r="S219" s="172">
        <v>8</v>
      </c>
      <c r="T219" s="173">
        <v>71</v>
      </c>
      <c r="U219" s="172">
        <f t="shared" ref="U219:U222" si="283">T219/E219%</f>
        <v>7.97752808988764</v>
      </c>
      <c r="V219" s="167"/>
      <c r="W219" s="174">
        <f t="shared" ref="W219:W222" si="284">T219*15%</f>
        <v>10.65</v>
      </c>
      <c r="X219" s="174">
        <f t="shared" ref="X219:X222" si="285">T219-W219-Y219</f>
        <v>39.049999999999997</v>
      </c>
      <c r="Y219" s="174">
        <f t="shared" ref="Y219:Y222" si="286">T219*30%</f>
        <v>21.3</v>
      </c>
    </row>
    <row r="220" spans="1:25" s="175" customFormat="1" ht="15.75">
      <c r="A220" s="164" t="s">
        <v>290</v>
      </c>
      <c r="B220" s="185" t="s">
        <v>291</v>
      </c>
      <c r="C220" s="186">
        <v>131.56</v>
      </c>
      <c r="D220" s="213">
        <v>1241</v>
      </c>
      <c r="E220" s="179">
        <v>1030</v>
      </c>
      <c r="F220" s="168">
        <f t="shared" si="276"/>
        <v>7.8291273943447859</v>
      </c>
      <c r="G220" s="180">
        <v>186</v>
      </c>
      <c r="H220" s="181">
        <v>15</v>
      </c>
      <c r="I220" s="195"/>
      <c r="J220" s="183">
        <v>45</v>
      </c>
      <c r="K220" s="184">
        <v>58</v>
      </c>
      <c r="L220" s="184">
        <v>83</v>
      </c>
      <c r="M220" s="184">
        <v>120</v>
      </c>
      <c r="N220" s="180">
        <v>36</v>
      </c>
      <c r="O220" s="180">
        <v>42</v>
      </c>
      <c r="P220" s="180">
        <v>42</v>
      </c>
      <c r="Q220" s="180">
        <v>64.5</v>
      </c>
      <c r="R220" s="171">
        <f t="shared" si="282"/>
        <v>103</v>
      </c>
      <c r="S220" s="172">
        <v>10</v>
      </c>
      <c r="T220" s="173">
        <v>103</v>
      </c>
      <c r="U220" s="172">
        <f t="shared" si="283"/>
        <v>10</v>
      </c>
      <c r="V220" s="167"/>
      <c r="W220" s="174">
        <f t="shared" si="284"/>
        <v>15.45</v>
      </c>
      <c r="X220" s="174">
        <f t="shared" si="285"/>
        <v>56.65</v>
      </c>
      <c r="Y220" s="174">
        <f t="shared" si="286"/>
        <v>30.9</v>
      </c>
    </row>
    <row r="221" spans="1:25" s="175" customFormat="1" ht="15.75">
      <c r="A221" s="267" t="s">
        <v>292</v>
      </c>
      <c r="B221" s="268" t="s">
        <v>293</v>
      </c>
      <c r="C221" s="186">
        <v>7.76</v>
      </c>
      <c r="D221" s="178">
        <v>81</v>
      </c>
      <c r="E221" s="269">
        <v>75</v>
      </c>
      <c r="F221" s="168">
        <f t="shared" si="276"/>
        <v>9.6649484536082468</v>
      </c>
      <c r="G221" s="180">
        <v>5</v>
      </c>
      <c r="H221" s="169">
        <v>10</v>
      </c>
      <c r="I221" s="187"/>
      <c r="J221" s="183">
        <v>1</v>
      </c>
      <c r="K221" s="184">
        <v>2</v>
      </c>
      <c r="L221" s="184">
        <v>2</v>
      </c>
      <c r="M221" s="184">
        <v>5</v>
      </c>
      <c r="N221" s="180">
        <v>1</v>
      </c>
      <c r="O221" s="180">
        <v>2</v>
      </c>
      <c r="P221" s="180">
        <v>2</v>
      </c>
      <c r="Q221" s="180">
        <v>100</v>
      </c>
      <c r="R221" s="270">
        <f t="shared" si="282"/>
        <v>9</v>
      </c>
      <c r="S221" s="271">
        <v>12</v>
      </c>
      <c r="T221" s="173">
        <f t="shared" ref="T221" si="287">E221*S221%</f>
        <v>9</v>
      </c>
      <c r="U221" s="271">
        <f t="shared" si="283"/>
        <v>12</v>
      </c>
      <c r="V221" s="180"/>
      <c r="W221" s="272">
        <f t="shared" si="284"/>
        <v>1.3499999999999999</v>
      </c>
      <c r="X221" s="272">
        <f t="shared" si="285"/>
        <v>4.9500000000000011</v>
      </c>
      <c r="Y221" s="272">
        <f t="shared" si="286"/>
        <v>2.6999999999999997</v>
      </c>
    </row>
    <row r="222" spans="1:25" s="175" customFormat="1" ht="15.75">
      <c r="A222" s="267" t="s">
        <v>294</v>
      </c>
      <c r="B222" s="268" t="s">
        <v>295</v>
      </c>
      <c r="C222" s="186">
        <v>4.37</v>
      </c>
      <c r="D222" s="187">
        <v>74</v>
      </c>
      <c r="E222" s="269">
        <v>48</v>
      </c>
      <c r="F222" s="168">
        <f t="shared" si="276"/>
        <v>10.983981693363845</v>
      </c>
      <c r="G222" s="180">
        <v>13</v>
      </c>
      <c r="H222" s="181">
        <v>20.9</v>
      </c>
      <c r="I222" s="169"/>
      <c r="J222" s="183" t="s">
        <v>326</v>
      </c>
      <c r="K222" s="198">
        <v>6</v>
      </c>
      <c r="L222" s="198">
        <v>5</v>
      </c>
      <c r="M222" s="198">
        <v>5</v>
      </c>
      <c r="N222" s="180">
        <v>1</v>
      </c>
      <c r="O222" s="180">
        <v>2</v>
      </c>
      <c r="P222" s="180">
        <v>1</v>
      </c>
      <c r="Q222" s="180"/>
      <c r="R222" s="270">
        <f t="shared" si="282"/>
        <v>7.1999999999999993</v>
      </c>
      <c r="S222" s="271">
        <v>15</v>
      </c>
      <c r="T222" s="173">
        <v>7</v>
      </c>
      <c r="U222" s="271">
        <f t="shared" si="283"/>
        <v>14.583333333333334</v>
      </c>
      <c r="V222" s="180"/>
      <c r="W222" s="272">
        <f t="shared" si="284"/>
        <v>1.05</v>
      </c>
      <c r="X222" s="272">
        <f t="shared" si="285"/>
        <v>3.85</v>
      </c>
      <c r="Y222" s="272">
        <f t="shared" si="286"/>
        <v>2.1</v>
      </c>
    </row>
    <row r="223" spans="1:25" ht="15.75">
      <c r="A223" s="67"/>
      <c r="B223" s="265" t="s">
        <v>40</v>
      </c>
      <c r="C223" s="273"/>
      <c r="D223" s="12"/>
      <c r="E223" s="103">
        <f>SUM(E218:E222)</f>
        <v>2930</v>
      </c>
      <c r="F223" s="103"/>
      <c r="G223" s="12">
        <f>SUM(G218:G222)</f>
        <v>294</v>
      </c>
      <c r="H223" s="12"/>
      <c r="I223" s="12"/>
      <c r="J223" s="82">
        <f>SUM(J218:J222)</f>
        <v>68</v>
      </c>
      <c r="K223" s="12">
        <f>SUM(K218:K222)</f>
        <v>94</v>
      </c>
      <c r="L223" s="12">
        <f>SUM(L218:L222)</f>
        <v>130</v>
      </c>
      <c r="M223" s="12"/>
      <c r="N223" s="274"/>
      <c r="O223" s="274"/>
      <c r="P223" s="274"/>
      <c r="Q223" s="274"/>
      <c r="R223" s="275"/>
      <c r="S223" s="274"/>
      <c r="T223" s="162">
        <f>SUM(T218:T222)</f>
        <v>252</v>
      </c>
      <c r="U223" s="274"/>
      <c r="V223" s="274"/>
      <c r="W223" s="276"/>
      <c r="X223" s="276"/>
      <c r="Y223" s="277"/>
    </row>
    <row r="224" spans="1:25">
      <c r="A224" s="319" t="s">
        <v>296</v>
      </c>
      <c r="B224" s="322"/>
      <c r="C224" s="322"/>
      <c r="D224" s="322"/>
      <c r="E224" s="322"/>
      <c r="F224" s="322"/>
      <c r="G224" s="322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66"/>
    </row>
    <row r="225" spans="1:25" ht="15.75">
      <c r="A225" s="278" t="s">
        <v>297</v>
      </c>
      <c r="B225" s="279" t="s">
        <v>48</v>
      </c>
      <c r="C225" s="125">
        <v>431.1</v>
      </c>
      <c r="D225" s="7">
        <v>951</v>
      </c>
      <c r="E225" s="280">
        <v>2080</v>
      </c>
      <c r="F225" s="111">
        <v>4.2699999999999996</v>
      </c>
      <c r="G225" s="70">
        <v>66</v>
      </c>
      <c r="H225" s="37">
        <v>7</v>
      </c>
      <c r="I225" s="18"/>
      <c r="J225" s="78">
        <v>16</v>
      </c>
      <c r="K225" s="22">
        <v>17</v>
      </c>
      <c r="L225" s="22">
        <v>33</v>
      </c>
      <c r="M225" s="62">
        <v>48</v>
      </c>
      <c r="N225" s="67">
        <v>15</v>
      </c>
      <c r="O225" s="67">
        <v>16</v>
      </c>
      <c r="P225" s="67">
        <v>17</v>
      </c>
      <c r="Q225" s="67">
        <v>73</v>
      </c>
      <c r="R225" s="275">
        <f t="shared" ref="R225" si="288">E225*S225%</f>
        <v>166.4</v>
      </c>
      <c r="S225" s="281">
        <v>8</v>
      </c>
      <c r="T225" s="135">
        <v>166</v>
      </c>
      <c r="U225" s="282">
        <f t="shared" ref="U225" si="289">T225/E225%</f>
        <v>7.9807692307692308</v>
      </c>
      <c r="V225" s="67"/>
      <c r="W225" s="283">
        <f t="shared" ref="W225" si="290">T225*15%</f>
        <v>24.9</v>
      </c>
      <c r="X225" s="283">
        <f t="shared" ref="X225" si="291">T225-W225-Y225</f>
        <v>91.3</v>
      </c>
      <c r="Y225" s="277">
        <f t="shared" ref="Y225" si="292">T225*30%</f>
        <v>49.8</v>
      </c>
    </row>
    <row r="226" spans="1:25" s="175" customFormat="1" ht="15.75">
      <c r="A226" s="253" t="s">
        <v>298</v>
      </c>
      <c r="B226" s="185" t="s">
        <v>299</v>
      </c>
      <c r="C226" s="186">
        <v>101.6</v>
      </c>
      <c r="D226" s="178">
        <v>751</v>
      </c>
      <c r="E226" s="179">
        <v>505</v>
      </c>
      <c r="F226" s="173">
        <v>5.47</v>
      </c>
      <c r="G226" s="180">
        <v>90</v>
      </c>
      <c r="H226" s="181">
        <v>12</v>
      </c>
      <c r="I226" s="195"/>
      <c r="J226" s="188">
        <v>22</v>
      </c>
      <c r="K226" s="184">
        <v>28</v>
      </c>
      <c r="L226" s="184">
        <v>40</v>
      </c>
      <c r="M226" s="184">
        <v>52</v>
      </c>
      <c r="N226" s="180">
        <v>11</v>
      </c>
      <c r="O226" s="180">
        <v>16</v>
      </c>
      <c r="P226" s="180">
        <v>25</v>
      </c>
      <c r="Q226" s="180">
        <v>57.8</v>
      </c>
      <c r="R226" s="171">
        <f t="shared" ref="R226:R228" si="293">E226*S226%</f>
        <v>40.4</v>
      </c>
      <c r="S226" s="172">
        <v>8</v>
      </c>
      <c r="T226" s="173">
        <v>40</v>
      </c>
      <c r="U226" s="172">
        <f t="shared" ref="U226:U228" si="294">T226/E226%</f>
        <v>7.9207920792079207</v>
      </c>
      <c r="V226" s="167"/>
      <c r="W226" s="174">
        <f t="shared" ref="W226:W228" si="295">T226*15%</f>
        <v>6</v>
      </c>
      <c r="X226" s="174">
        <f t="shared" ref="X226:X228" si="296">T226-W226-Y226</f>
        <v>22</v>
      </c>
      <c r="Y226" s="174">
        <f t="shared" ref="Y226:Y228" si="297">T226*30%</f>
        <v>12</v>
      </c>
    </row>
    <row r="227" spans="1:25" s="175" customFormat="1" ht="15.75">
      <c r="A227" s="164" t="s">
        <v>300</v>
      </c>
      <c r="B227" s="185" t="s">
        <v>301</v>
      </c>
      <c r="C227" s="186">
        <v>4.2</v>
      </c>
      <c r="D227" s="178">
        <v>76</v>
      </c>
      <c r="E227" s="179">
        <v>58</v>
      </c>
      <c r="F227" s="173">
        <v>21.7</v>
      </c>
      <c r="G227" s="180">
        <v>11</v>
      </c>
      <c r="H227" s="181">
        <v>15</v>
      </c>
      <c r="I227" s="169"/>
      <c r="J227" s="188">
        <v>2</v>
      </c>
      <c r="K227" s="184">
        <v>5</v>
      </c>
      <c r="L227" s="184">
        <v>4</v>
      </c>
      <c r="M227" s="184">
        <v>5</v>
      </c>
      <c r="N227" s="180"/>
      <c r="O227" s="180">
        <v>4</v>
      </c>
      <c r="P227" s="180">
        <v>1</v>
      </c>
      <c r="Q227" s="180">
        <v>20</v>
      </c>
      <c r="R227" s="171">
        <f t="shared" si="293"/>
        <v>17.399999999999999</v>
      </c>
      <c r="S227" s="172">
        <v>30</v>
      </c>
      <c r="T227" s="173">
        <v>11</v>
      </c>
      <c r="U227" s="172">
        <f t="shared" si="294"/>
        <v>18.965517241379313</v>
      </c>
      <c r="V227" s="167"/>
      <c r="W227" s="174">
        <f t="shared" si="295"/>
        <v>1.65</v>
      </c>
      <c r="X227" s="174">
        <f t="shared" si="296"/>
        <v>6.05</v>
      </c>
      <c r="Y227" s="174">
        <f t="shared" si="297"/>
        <v>3.3</v>
      </c>
    </row>
    <row r="228" spans="1:25" ht="15.75">
      <c r="A228" s="4"/>
      <c r="B228" s="48" t="s">
        <v>40</v>
      </c>
      <c r="C228" s="141"/>
      <c r="D228" s="57"/>
      <c r="E228" s="100">
        <f>SUM(E225:E227)</f>
        <v>2643</v>
      </c>
      <c r="F228" s="103"/>
      <c r="G228" s="12">
        <f>SUM(G225:G227)</f>
        <v>167</v>
      </c>
      <c r="H228" s="57"/>
      <c r="I228" s="57"/>
      <c r="J228" s="84">
        <f>SUM(J225:J227)</f>
        <v>40</v>
      </c>
      <c r="K228" s="12">
        <f>SUM(K225:K227)</f>
        <v>50</v>
      </c>
      <c r="L228" s="12">
        <f>SUM(L225:L227)</f>
        <v>77</v>
      </c>
      <c r="M228" s="12"/>
      <c r="N228" s="13"/>
      <c r="O228" s="13"/>
      <c r="P228" s="13"/>
      <c r="Q228" s="13"/>
      <c r="R228" s="151">
        <f t="shared" si="293"/>
        <v>0</v>
      </c>
      <c r="S228" s="152"/>
      <c r="T228" s="162">
        <f>SUM(T225:T227)</f>
        <v>217</v>
      </c>
      <c r="U228" s="152">
        <f t="shared" si="294"/>
        <v>8.2103670071888004</v>
      </c>
      <c r="V228" s="13"/>
      <c r="W228" s="122">
        <f t="shared" si="295"/>
        <v>32.549999999999997</v>
      </c>
      <c r="X228" s="122">
        <f t="shared" si="296"/>
        <v>119.35</v>
      </c>
      <c r="Y228" s="122">
        <f t="shared" si="297"/>
        <v>65.099999999999994</v>
      </c>
    </row>
    <row r="229" spans="1:25">
      <c r="A229" s="319" t="s">
        <v>302</v>
      </c>
      <c r="B229" s="320"/>
      <c r="C229" s="320"/>
      <c r="D229" s="320"/>
      <c r="E229" s="320"/>
      <c r="F229" s="320"/>
      <c r="G229" s="320"/>
      <c r="H229" s="320"/>
      <c r="I229" s="320"/>
      <c r="J229" s="320"/>
      <c r="K229" s="320"/>
      <c r="L229" s="320"/>
      <c r="M229" s="320"/>
      <c r="N229" s="320"/>
      <c r="O229" s="320"/>
      <c r="P229" s="320"/>
      <c r="Q229" s="320"/>
      <c r="R229" s="320"/>
      <c r="S229" s="320"/>
      <c r="T229" s="320"/>
      <c r="U229" s="320"/>
      <c r="V229" s="320"/>
      <c r="W229" s="320"/>
      <c r="X229" s="320"/>
      <c r="Y229" s="321"/>
    </row>
    <row r="230" spans="1:25" ht="15.75">
      <c r="A230" s="1" t="s">
        <v>303</v>
      </c>
      <c r="B230" s="2" t="s">
        <v>25</v>
      </c>
      <c r="C230" s="125">
        <v>297.64999999999998</v>
      </c>
      <c r="D230" s="7">
        <v>1203</v>
      </c>
      <c r="E230" s="99">
        <v>1778</v>
      </c>
      <c r="F230" s="109">
        <f>E230/C230</f>
        <v>5.9734587602889304</v>
      </c>
      <c r="G230" s="70">
        <v>93</v>
      </c>
      <c r="H230" s="8">
        <v>8</v>
      </c>
      <c r="I230" s="18"/>
      <c r="J230" s="85">
        <v>23</v>
      </c>
      <c r="K230" s="22">
        <v>24</v>
      </c>
      <c r="L230" s="22">
        <v>46</v>
      </c>
      <c r="M230" s="62"/>
      <c r="N230" s="4"/>
      <c r="O230" s="4"/>
      <c r="P230" s="4"/>
      <c r="Q230" s="4"/>
      <c r="R230" s="114">
        <f t="shared" ref="R230" si="298">E230*S230%</f>
        <v>142.24</v>
      </c>
      <c r="S230" s="104">
        <v>8</v>
      </c>
      <c r="T230" s="135">
        <v>142</v>
      </c>
      <c r="U230" s="95">
        <f t="shared" ref="U230" si="299">T230/E230%</f>
        <v>7.9865016872890884</v>
      </c>
      <c r="V230" s="4"/>
      <c r="W230" s="120">
        <f t="shared" ref="W230" si="300">T230*15%</f>
        <v>21.3</v>
      </c>
      <c r="X230" s="120">
        <f t="shared" ref="X230" si="301">T230-W230-Y230</f>
        <v>78.099999999999994</v>
      </c>
      <c r="Y230" s="121">
        <f t="shared" ref="Y230" si="302">T230*30%</f>
        <v>42.6</v>
      </c>
    </row>
    <row r="231" spans="1:25" s="175" customFormat="1" ht="30">
      <c r="A231" s="164" t="s">
        <v>304</v>
      </c>
      <c r="B231" s="185" t="s">
        <v>305</v>
      </c>
      <c r="C231" s="186">
        <v>177.81</v>
      </c>
      <c r="D231" s="178">
        <v>1310</v>
      </c>
      <c r="E231" s="179">
        <v>1388</v>
      </c>
      <c r="F231" s="168">
        <f t="shared" ref="F231:F232" si="303">E231/C231</f>
        <v>7.806085147067094</v>
      </c>
      <c r="G231" s="180">
        <v>157</v>
      </c>
      <c r="H231" s="181">
        <v>12</v>
      </c>
      <c r="I231" s="195"/>
      <c r="J231" s="183">
        <v>39</v>
      </c>
      <c r="K231" s="184">
        <v>48</v>
      </c>
      <c r="L231" s="184">
        <v>70</v>
      </c>
      <c r="M231" s="184">
        <v>68</v>
      </c>
      <c r="N231" s="180">
        <v>17</v>
      </c>
      <c r="O231" s="180">
        <v>17</v>
      </c>
      <c r="P231" s="180">
        <v>34</v>
      </c>
      <c r="Q231" s="180">
        <v>43.3</v>
      </c>
      <c r="R231" s="171">
        <f t="shared" ref="R231:R233" si="304">E231*S231%</f>
        <v>138.80000000000001</v>
      </c>
      <c r="S231" s="172">
        <v>10</v>
      </c>
      <c r="T231" s="173">
        <v>138</v>
      </c>
      <c r="U231" s="172">
        <f t="shared" ref="U231:U233" si="305">T231/E231%</f>
        <v>9.9423631123919307</v>
      </c>
      <c r="V231" s="167"/>
      <c r="W231" s="174">
        <f t="shared" ref="W231:W233" si="306">T231*15%</f>
        <v>20.7</v>
      </c>
      <c r="X231" s="174">
        <f t="shared" ref="X231:X233" si="307">T231-W231-Y231</f>
        <v>75.900000000000006</v>
      </c>
      <c r="Y231" s="174">
        <f t="shared" ref="Y231:Y233" si="308">T231*30%</f>
        <v>41.4</v>
      </c>
    </row>
    <row r="232" spans="1:25" ht="15.75">
      <c r="A232" s="300" t="s">
        <v>314</v>
      </c>
      <c r="B232" s="301" t="s">
        <v>306</v>
      </c>
      <c r="C232" s="125">
        <v>17.899999999999999</v>
      </c>
      <c r="D232" s="7">
        <v>0</v>
      </c>
      <c r="E232" s="99">
        <v>224</v>
      </c>
      <c r="F232" s="109">
        <f t="shared" si="303"/>
        <v>12.513966480446928</v>
      </c>
      <c r="G232" s="70">
        <v>0</v>
      </c>
      <c r="H232" s="8">
        <v>0</v>
      </c>
      <c r="I232" s="38"/>
      <c r="J232" s="85">
        <v>0</v>
      </c>
      <c r="K232" s="31">
        <v>0</v>
      </c>
      <c r="L232" s="31">
        <v>0</v>
      </c>
      <c r="M232" s="63"/>
      <c r="N232" s="4"/>
      <c r="O232" s="4"/>
      <c r="P232" s="4"/>
      <c r="Q232" s="4"/>
      <c r="R232" s="114">
        <f t="shared" si="304"/>
        <v>44.800000000000004</v>
      </c>
      <c r="S232" s="104">
        <v>20</v>
      </c>
      <c r="T232" s="135">
        <v>44</v>
      </c>
      <c r="U232" s="95">
        <f t="shared" si="305"/>
        <v>19.642857142857142</v>
      </c>
      <c r="V232" s="4"/>
      <c r="W232" s="120">
        <f t="shared" si="306"/>
        <v>6.6</v>
      </c>
      <c r="X232" s="120">
        <f t="shared" si="307"/>
        <v>24.2</v>
      </c>
      <c r="Y232" s="121">
        <f t="shared" si="308"/>
        <v>13.2</v>
      </c>
    </row>
    <row r="233" spans="1:25" ht="15.75">
      <c r="A233" s="4"/>
      <c r="B233" s="48" t="s">
        <v>40</v>
      </c>
      <c r="C233" s="141"/>
      <c r="D233" s="57"/>
      <c r="E233" s="100">
        <f>SUM(E230:E232)</f>
        <v>3390</v>
      </c>
      <c r="F233" s="103"/>
      <c r="G233" s="12">
        <f>SUM(G230:G232)</f>
        <v>250</v>
      </c>
      <c r="H233" s="57"/>
      <c r="I233" s="57"/>
      <c r="J233" s="84">
        <f>SUM(J230:J232)</f>
        <v>62</v>
      </c>
      <c r="K233" s="12">
        <f>SUM(K230:K232)</f>
        <v>72</v>
      </c>
      <c r="L233" s="12">
        <f>SUM(L230:L232)</f>
        <v>116</v>
      </c>
      <c r="M233" s="12"/>
      <c r="N233" s="13"/>
      <c r="O233" s="13"/>
      <c r="P233" s="13"/>
      <c r="Q233" s="13"/>
      <c r="R233" s="151">
        <f t="shared" si="304"/>
        <v>0</v>
      </c>
      <c r="S233" s="152"/>
      <c r="T233" s="162">
        <f>SUM(T230:T232)</f>
        <v>324</v>
      </c>
      <c r="U233" s="152">
        <f t="shared" si="305"/>
        <v>9.557522123893806</v>
      </c>
      <c r="V233" s="13"/>
      <c r="W233" s="122">
        <f t="shared" si="306"/>
        <v>48.6</v>
      </c>
      <c r="X233" s="122">
        <f t="shared" si="307"/>
        <v>178.2</v>
      </c>
      <c r="Y233" s="122">
        <f t="shared" si="308"/>
        <v>97.2</v>
      </c>
    </row>
    <row r="234" spans="1:25">
      <c r="A234" s="319" t="s">
        <v>307</v>
      </c>
      <c r="B234" s="320"/>
      <c r="C234" s="320"/>
      <c r="D234" s="320"/>
      <c r="E234" s="320"/>
      <c r="F234" s="320"/>
      <c r="G234" s="320"/>
      <c r="H234" s="320"/>
      <c r="I234" s="320"/>
      <c r="J234" s="320"/>
      <c r="K234" s="320"/>
      <c r="L234" s="320"/>
      <c r="M234" s="320"/>
      <c r="N234" s="320"/>
      <c r="O234" s="320"/>
      <c r="P234" s="320"/>
      <c r="Q234" s="320"/>
      <c r="R234" s="320"/>
      <c r="S234" s="320"/>
      <c r="T234" s="320"/>
      <c r="U234" s="320"/>
      <c r="V234" s="320"/>
      <c r="W234" s="320"/>
      <c r="X234" s="320"/>
      <c r="Y234" s="321"/>
    </row>
    <row r="235" spans="1:25" ht="15.75">
      <c r="A235" s="44" t="s">
        <v>308</v>
      </c>
      <c r="B235" s="2" t="s">
        <v>25</v>
      </c>
      <c r="C235" s="125">
        <v>572.79999999999995</v>
      </c>
      <c r="D235" s="3">
        <v>3220</v>
      </c>
      <c r="E235" s="101">
        <v>2227</v>
      </c>
      <c r="F235" s="109">
        <f>E235/C235</f>
        <v>3.887918994413408</v>
      </c>
      <c r="G235" s="70">
        <v>250</v>
      </c>
      <c r="H235" s="3">
        <v>8</v>
      </c>
      <c r="I235" s="18"/>
      <c r="J235" s="78">
        <v>64</v>
      </c>
      <c r="K235" s="5">
        <v>61</v>
      </c>
      <c r="L235" s="5">
        <v>125</v>
      </c>
      <c r="M235" s="62"/>
      <c r="N235" s="4"/>
      <c r="O235" s="4"/>
      <c r="P235" s="4"/>
      <c r="Q235" s="4"/>
      <c r="R235" s="114">
        <f t="shared" ref="R235" si="309">E235*S235%</f>
        <v>155.89000000000001</v>
      </c>
      <c r="S235" s="104">
        <v>7</v>
      </c>
      <c r="T235" s="135">
        <v>155</v>
      </c>
      <c r="U235" s="95">
        <f t="shared" ref="U235:U236" si="310">T235/E235%</f>
        <v>6.9600359227660533</v>
      </c>
      <c r="V235" s="4"/>
      <c r="W235" s="120">
        <f t="shared" ref="W235:W236" si="311">T235*15%</f>
        <v>23.25</v>
      </c>
      <c r="X235" s="120">
        <f t="shared" ref="X235:X236" si="312">T235-W235-Y235</f>
        <v>85.25</v>
      </c>
      <c r="Y235" s="121">
        <f t="shared" ref="Y235:Y236" si="313">T235*30%</f>
        <v>46.5</v>
      </c>
    </row>
    <row r="236" spans="1:25" ht="15.75">
      <c r="A236" s="4"/>
      <c r="B236" s="48" t="s">
        <v>40</v>
      </c>
      <c r="C236" s="141"/>
      <c r="D236" s="57"/>
      <c r="E236" s="100">
        <v>2227</v>
      </c>
      <c r="F236" s="103"/>
      <c r="G236" s="12"/>
      <c r="H236" s="57"/>
      <c r="I236" s="57"/>
      <c r="J236" s="57"/>
      <c r="K236" s="12"/>
      <c r="L236" s="12"/>
      <c r="M236" s="12"/>
      <c r="N236" s="13"/>
      <c r="O236" s="13"/>
      <c r="P236" s="13"/>
      <c r="Q236" s="13"/>
      <c r="R236" s="151"/>
      <c r="S236" s="13"/>
      <c r="T236" s="162">
        <v>155</v>
      </c>
      <c r="U236" s="13">
        <f t="shared" si="310"/>
        <v>6.9600359227660533</v>
      </c>
      <c r="V236" s="13"/>
      <c r="W236" s="122">
        <f t="shared" si="311"/>
        <v>23.25</v>
      </c>
      <c r="X236" s="122">
        <f t="shared" si="312"/>
        <v>85.25</v>
      </c>
      <c r="Y236" s="121">
        <f t="shared" si="313"/>
        <v>46.5</v>
      </c>
    </row>
    <row r="237" spans="1:25" ht="15.75">
      <c r="A237" s="4"/>
      <c r="B237" s="138" t="s">
        <v>330</v>
      </c>
      <c r="C237" s="141"/>
      <c r="D237" s="46"/>
      <c r="E237" s="103"/>
      <c r="F237" s="103"/>
      <c r="G237" s="15"/>
      <c r="H237" s="46"/>
      <c r="I237" s="46"/>
      <c r="J237" s="46"/>
      <c r="K237" s="47"/>
      <c r="L237" s="47"/>
      <c r="M237" s="47"/>
      <c r="N237" s="4"/>
      <c r="O237" s="4"/>
      <c r="P237" s="4"/>
      <c r="Q237" s="4"/>
      <c r="R237" s="114"/>
      <c r="S237" s="105"/>
      <c r="T237" s="135">
        <f>T236+T233+T228+T223+T216+T212+T196+T190+T174+T163+T160+T154+T144+T139+T125+T119+T115+T110+T102+T96+T86+T79+T74+T62+T58+T54+T50+T44+T37+T31+T26</f>
        <v>9608</v>
      </c>
      <c r="U237" s="4"/>
      <c r="V237" s="4"/>
      <c r="W237" s="120"/>
      <c r="X237" s="120"/>
      <c r="Y237" s="121"/>
    </row>
  </sheetData>
  <mergeCells count="76">
    <mergeCell ref="A164:Y164"/>
    <mergeCell ref="A111:Y111"/>
    <mergeCell ref="A27:Y27"/>
    <mergeCell ref="A116:Y116"/>
    <mergeCell ref="E2:H2"/>
    <mergeCell ref="B18:F18"/>
    <mergeCell ref="B24:F24"/>
    <mergeCell ref="B65:F65"/>
    <mergeCell ref="B105:F105"/>
    <mergeCell ref="A87:Y87"/>
    <mergeCell ref="A80:Y80"/>
    <mergeCell ref="A97:Y97"/>
    <mergeCell ref="A103:Y103"/>
    <mergeCell ref="R11:S11"/>
    <mergeCell ref="I12:I14"/>
    <mergeCell ref="Q12:Q14"/>
    <mergeCell ref="D10:E13"/>
    <mergeCell ref="A120:Y120"/>
    <mergeCell ref="A234:Y234"/>
    <mergeCell ref="A197:Y197"/>
    <mergeCell ref="A213:Y213"/>
    <mergeCell ref="A217:Y217"/>
    <mergeCell ref="A224:Y224"/>
    <mergeCell ref="A229:Y229"/>
    <mergeCell ref="B199:F199"/>
    <mergeCell ref="A191:Y191"/>
    <mergeCell ref="B166:F166"/>
    <mergeCell ref="A175:Y175"/>
    <mergeCell ref="B179:F179"/>
    <mergeCell ref="B177:F177"/>
    <mergeCell ref="B122:F122"/>
    <mergeCell ref="A145:Y145"/>
    <mergeCell ref="T12:T14"/>
    <mergeCell ref="P13:P14"/>
    <mergeCell ref="B89:F89"/>
    <mergeCell ref="M12:M14"/>
    <mergeCell ref="N12:P12"/>
    <mergeCell ref="J12:L12"/>
    <mergeCell ref="J13:K13"/>
    <mergeCell ref="L13:L14"/>
    <mergeCell ref="F10:F14"/>
    <mergeCell ref="A16:Y16"/>
    <mergeCell ref="U12:U14"/>
    <mergeCell ref="V12:V14"/>
    <mergeCell ref="C10:C14"/>
    <mergeCell ref="R10:Y10"/>
    <mergeCell ref="R12:R14"/>
    <mergeCell ref="A10:A14"/>
    <mergeCell ref="G12:G14"/>
    <mergeCell ref="H12:H14"/>
    <mergeCell ref="S12:S14"/>
    <mergeCell ref="G11:L11"/>
    <mergeCell ref="M11:Q11"/>
    <mergeCell ref="N13:O13"/>
    <mergeCell ref="B157:F157"/>
    <mergeCell ref="A155:Y155"/>
    <mergeCell ref="A161:Y161"/>
    <mergeCell ref="A126:Y126"/>
    <mergeCell ref="A140:Y140"/>
    <mergeCell ref="B128:F128"/>
    <mergeCell ref="T11:Y11"/>
    <mergeCell ref="W12:Y12"/>
    <mergeCell ref="W13:X13"/>
    <mergeCell ref="Y13:Y14"/>
    <mergeCell ref="B142:F142"/>
    <mergeCell ref="B113:F113"/>
    <mergeCell ref="B10:B14"/>
    <mergeCell ref="A75:Y75"/>
    <mergeCell ref="A63:Y63"/>
    <mergeCell ref="A59:Y59"/>
    <mergeCell ref="A55:Y55"/>
    <mergeCell ref="A51:Y51"/>
    <mergeCell ref="A45:Y45"/>
    <mergeCell ref="A38:Y38"/>
    <mergeCell ref="A32:Y32"/>
    <mergeCell ref="G10:Q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2021-04-14T06:59:15Z</dcterms:modified>
</cp:coreProperties>
</file>