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1730" firstSheet="2" activeTab="2"/>
  </bookViews>
  <sheets>
    <sheet name="стр.1_6 (2)" sheetId="1" state="hidden" r:id="rId1"/>
    <sheet name="2020" sheetId="2" state="hidden" r:id="rId2"/>
    <sheet name="2022" sheetId="3" r:id="rId3"/>
  </sheets>
  <definedNames>
    <definedName name="_xlnm.Print_Titles" localSheetId="1">'2020'!$7:$9</definedName>
    <definedName name="_xlnm.Print_Titles" localSheetId="2">'2022'!$8:$10</definedName>
    <definedName name="_xlnm.Print_Titles" localSheetId="0">'стр.1_6 (2)'!$7:$9</definedName>
    <definedName name="_xlnm.Print_Area" localSheetId="1">'2020'!$A$1:$P$206</definedName>
    <definedName name="_xlnm.Print_Area" localSheetId="2">'2022'!$A$1:$P$207</definedName>
    <definedName name="_xlnm.Print_Area" localSheetId="0">'стр.1_6 (2)'!$A$1:$P$206</definedName>
  </definedNames>
  <calcPr fullCalcOnLoad="1"/>
</workbook>
</file>

<file path=xl/sharedStrings.xml><?xml version="1.0" encoding="utf-8"?>
<sst xmlns="http://schemas.openxmlformats.org/spreadsheetml/2006/main" count="1800" uniqueCount="417">
  <si>
    <t>Показатели</t>
  </si>
  <si>
    <t>Единица измерения</t>
  </si>
  <si>
    <t>отчет *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</si>
  <si>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</si>
  <si>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</si>
  <si>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</si>
  <si>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</si>
  <si>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</si>
  <si>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</si>
  <si>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</si>
  <si>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</si>
  <si>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</si>
  <si>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</si>
  <si>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</si>
  <si>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</si>
  <si>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</si>
  <si>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</si>
  <si>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</si>
  <si>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</si>
  <si>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</si>
  <si>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</si>
  <si>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</si>
  <si>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</si>
  <si>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</si>
  <si>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</si>
  <si>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</si>
  <si>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</si>
  <si>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</si>
  <si>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</si>
  <si>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</si>
  <si>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</si>
  <si>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</si>
  <si>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</si>
  <si>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</si>
  <si>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</si>
  <si>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</si>
  <si>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</si>
  <si>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</si>
  <si>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</si>
  <si>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</si>
  <si>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</si>
  <si>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</si>
  <si>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</si>
  <si>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</si>
  <si>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</si>
  <si>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</si>
  <si>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</si>
  <si>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</si>
  <si>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</si>
  <si>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</si>
  <si>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</si>
  <si>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</si>
  <si>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</si>
  <si>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</si>
  <si>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</si>
  <si>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</si>
  <si>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</si>
  <si>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</si>
  <si>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</si>
  <si>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</si>
  <si>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</si>
  <si>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</si>
  <si>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</si>
  <si>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</si>
  <si>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</si>
  <si>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</si>
  <si>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</si>
  <si>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</si>
  <si>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</si>
  <si>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</si>
  <si>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</si>
  <si>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</si>
  <si>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</si>
  <si>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</si>
  <si>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</si>
  <si>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</si>
  <si>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</si>
  <si>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</si>
  <si>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</si>
  <si>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</si>
  <si>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</si>
  <si>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</si>
  <si>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</si>
  <si>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</si>
  <si>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</si>
  <si>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</si>
  <si>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</si>
  <si>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</si>
  <si>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</si>
  <si>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</si>
  <si>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</si>
  <si>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</si>
  <si>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</si>
  <si>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</si>
  <si>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</si>
  <si>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</si>
  <si>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</si>
  <si>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</si>
  <si>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</si>
  <si>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</si>
  <si>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</si>
  <si>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</si>
  <si>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</si>
  <si>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</si>
  <si>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</si>
  <si>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</si>
  <si>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</si>
  <si>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</si>
  <si>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</si>
  <si>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</si>
  <si>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</si>
  <si>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</si>
  <si>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</si>
  <si>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</si>
  <si>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</si>
  <si>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</si>
  <si>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</si>
  <si>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</si>
  <si>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</si>
  <si>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</si>
  <si>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</si>
  <si>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</si>
  <si>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</si>
  <si>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</si>
  <si>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</si>
  <si>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</si>
  <si>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</si>
  <si>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</si>
  <si>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</si>
  <si>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</si>
  <si>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</si>
  <si>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</si>
  <si>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</si>
  <si>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</si>
  <si>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</si>
  <si>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</si>
  <si>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</si>
  <si>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</si>
  <si>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</si>
  <si>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</si>
  <si>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</si>
  <si>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</si>
  <si>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</si>
  <si>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</si>
  <si>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</si>
  <si>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</si>
  <si>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</si>
  <si>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</si>
  <si>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</si>
  <si>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</si>
  <si>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</si>
  <si>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</si>
  <si>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</si>
  <si>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</si>
  <si>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</si>
  <si>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</si>
  <si>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</si>
  <si>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</si>
  <si>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</si>
  <si>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</si>
  <si>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</si>
  <si>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</si>
  <si>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</si>
  <si>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</si>
  <si>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</si>
  <si>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</si>
  <si>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</si>
  <si>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</si>
  <si>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</si>
  <si>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</si>
  <si>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</si>
  <si>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</si>
  <si>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</si>
  <si>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</si>
  <si>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</si>
  <si>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</si>
  <si>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</si>
  <si>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</si>
  <si>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</si>
  <si>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</si>
  <si>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</si>
  <si>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</si>
  <si>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</si>
  <si>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</si>
  <si>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</si>
  <si>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</si>
  <si>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</si>
  <si>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</si>
  <si>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</si>
  <si>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</si>
  <si>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</si>
  <si>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</si>
  <si>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</si>
  <si>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</si>
  <si>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</si>
  <si>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</si>
  <si>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</si>
  <si>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</si>
  <si>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</si>
  <si>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</si>
  <si>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</si>
  <si>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</si>
  <si>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</si>
  <si>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</si>
  <si>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</si>
  <si>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</si>
  <si>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</si>
  <si>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</si>
  <si>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</si>
  <si>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</si>
  <si>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</si>
  <si>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</si>
  <si>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</si>
  <si>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</si>
  <si>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</si>
  <si>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</si>
  <si>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</si>
  <si>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</si>
  <si>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</si>
  <si>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</si>
  <si>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</si>
  <si>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</si>
  <si>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</si>
  <si>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</si>
  <si>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</si>
  <si>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</si>
  <si>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</si>
  <si>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</si>
  <si>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</si>
  <si>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</si>
  <si>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</si>
  <si>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</si>
  <si>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</si>
  <si>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</si>
  <si>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</si>
  <si>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</si>
  <si>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</si>
  <si>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</si>
  <si>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</si>
  <si>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</si>
  <si>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</si>
  <si>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</si>
  <si>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</si>
  <si>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</si>
  <si>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</si>
  <si>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</si>
  <si>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</si>
  <si>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</si>
  <si>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</si>
  <si>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</si>
  <si>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</si>
  <si>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</si>
  <si>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</si>
  <si>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</si>
  <si>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</si>
  <si>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</si>
  <si>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</si>
  <si>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</si>
  <si>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</si>
  <si>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</si>
  <si>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</si>
  <si>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</si>
  <si>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</si>
  <si>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</si>
  <si>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</si>
  <si>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</si>
  <si>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</si>
  <si>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</si>
  <si>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</si>
  <si>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</si>
  <si>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</si>
  <si>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</si>
  <si>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</si>
  <si>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</si>
  <si>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</si>
  <si>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</si>
  <si>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</si>
  <si>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</si>
  <si>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</si>
  <si>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</si>
  <si>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</si>
  <si>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</si>
  <si>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</si>
  <si>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</si>
  <si>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</si>
  <si>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</si>
  <si>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</si>
  <si>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</si>
  <si>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</si>
  <si>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</si>
  <si>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</si>
  <si>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</si>
  <si>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</si>
  <si>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</si>
  <si>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</si>
  <si>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</si>
  <si>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</si>
  <si>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</si>
  <si>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</si>
  <si>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</si>
  <si>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</si>
  <si>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</si>
  <si>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</si>
  <si>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</si>
  <si>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</si>
  <si>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</si>
  <si>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</si>
  <si>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</si>
  <si>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</si>
  <si>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</si>
  <si>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</si>
  <si>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</si>
  <si>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</si>
  <si>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</si>
  <si>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</si>
  <si>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</si>
  <si>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</si>
  <si>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</si>
  <si>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</si>
  <si>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</si>
  <si>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</si>
  <si>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</si>
  <si>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</si>
  <si>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</si>
  <si>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</si>
  <si>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</si>
  <si>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</si>
  <si>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</si>
  <si>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</si>
  <si>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</si>
  <si>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</si>
  <si>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</si>
  <si>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</si>
  <si>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</si>
  <si>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</si>
  <si>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</si>
  <si>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</si>
  <si>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</si>
  <si>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</si>
  <si>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</si>
  <si>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</si>
  <si>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</si>
  <si>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</si>
  <si>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</si>
  <si>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</si>
  <si>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</si>
  <si>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</si>
  <si>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</si>
  <si>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</si>
  <si>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</si>
  <si>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</si>
  <si>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</si>
  <si>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</si>
  <si>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</si>
  <si>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</si>
  <si>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</si>
  <si>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</si>
  <si>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</si>
  <si>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</si>
  <si>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</si>
  <si>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</si>
  <si>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</si>
  <si>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</si>
  <si>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</si>
  <si>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</si>
  <si>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</si>
  <si>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</si>
  <si>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</si>
  <si>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</si>
  <si>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</si>
  <si>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</si>
  <si>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</si>
  <si>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</si>
  <si>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</si>
  <si>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</si>
  <si>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</si>
  <si>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</si>
  <si>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</si>
  <si>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</si>
  <si>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</si>
  <si>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</si>
  <si>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</si>
  <si>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</si>
  <si>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</si>
  <si>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</si>
  <si>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</si>
  <si>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</si>
  <si>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</si>
  <si>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</si>
  <si>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</si>
  <si>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</si>
  <si>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</si>
  <si>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</si>
  <si>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</si>
  <si>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</si>
  <si>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</si>
  <si>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</si>
  <si>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</si>
  <si>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</si>
  <si>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</si>
  <si>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</si>
  <si>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</si>
  <si>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</si>
  <si>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</si>
  <si>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Объем общественное питание</t>
  </si>
  <si>
    <t>1.411</t>
  </si>
  <si>
    <t>105.2</t>
  </si>
  <si>
    <t>2731.6</t>
  </si>
  <si>
    <t>0.307</t>
  </si>
  <si>
    <t>2589.1</t>
  </si>
  <si>
    <t xml:space="preserve">отчет </t>
  </si>
  <si>
    <t>оценка показателя</t>
  </si>
  <si>
    <t>Основные показателям разработки прогноза социально-экономического развития муниципального района "Оловяннинский район" на среднесрочный период</t>
  </si>
  <si>
    <t xml:space="preserve"> Основные показатели  для  разработки прпогноза социально - экономического развития  муниципального района " Оловяннинский район" на среднесрочный период </t>
  </si>
  <si>
    <t xml:space="preserve"> Приложение № 1</t>
  </si>
  <si>
    <t>-</t>
  </si>
  <si>
    <t xml:space="preserve"> Основные показатели  для  разработки прогноза социально - экономического развития  муниципального района " Оловяннинский район" на среднесрочный период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</si>
</sst>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i/>
      <sz val="6.5"/>
      <name val="Times New Roman"/>
      <family val="1"/>
    </font>
    <font>
      <u val="single"/>
      <sz val="6.5"/>
      <name val="Times New Roman"/>
      <family val="1"/>
    </font>
    <font>
      <u val="single"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7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sz val="6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theme="0"/>
      <name val="Times New Roman"/>
      <family val="1"/>
    </font>
    <font>
      <b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11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2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9" fontId="2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justify" vertical="center" wrapText="1"/>
    </xf>
    <xf numFmtId="2" fontId="64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2" fontId="67" fillId="0" borderId="0" xfId="0" applyNumberFormat="1" applyFont="1" applyFill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49" fontId="73" fillId="0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 inden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/>
    </xf>
    <xf numFmtId="0" fontId="73" fillId="33" borderId="10" xfId="0" applyFont="1" applyFill="1" applyBorder="1" applyAlignment="1">
      <alignment horizontal="justify" vertical="center" wrapText="1"/>
    </xf>
    <xf numFmtId="0" fontId="73" fillId="0" borderId="10" xfId="0" applyFont="1" applyFill="1" applyBorder="1" applyAlignment="1">
      <alignment horizontal="left" vertical="center" wrapText="1" inden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138" zoomScaleNormal="200" zoomScaleSheetLayoutView="138" zoomScalePageLayoutView="0" workbookViewId="0" topLeftCell="A4">
      <pane xSplit="3" ySplit="7" topLeftCell="D20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G7" sqref="G7:N7"/>
    </sheetView>
  </sheetViews>
  <sheetFormatPr defaultColWidth="9.00390625" defaultRowHeight="12.75"/>
  <cols>
    <col min="1" max="1" width="7.25390625" style="54" bestFit="1" customWidth="1"/>
    <col min="2" max="2" width="35.125" style="24" customWidth="1"/>
    <col min="3" max="3" width="13.75390625" style="24" customWidth="1"/>
    <col min="4" max="4" width="6.875" style="24" customWidth="1"/>
    <col min="5" max="5" width="6.75390625" style="24" customWidth="1"/>
    <col min="6" max="6" width="8.00390625" style="40" customWidth="1"/>
    <col min="7" max="7" width="9.25390625" style="40" customWidth="1"/>
    <col min="8" max="8" width="6.375" style="40" bestFit="1" customWidth="1"/>
    <col min="9" max="9" width="9.75390625" style="40" customWidth="1"/>
    <col min="10" max="10" width="6.375" style="40" bestFit="1" customWidth="1"/>
    <col min="11" max="11" width="9.75390625" style="40" customWidth="1"/>
    <col min="12" max="12" width="6.375" style="40" bestFit="1" customWidth="1"/>
    <col min="13" max="16384" width="9.125" style="24" customWidth="1"/>
  </cols>
  <sheetData>
    <row r="1" spans="1:12" s="2" customFormat="1" ht="10.5">
      <c r="A1" s="44"/>
      <c r="F1" s="35"/>
      <c r="G1" s="35"/>
      <c r="H1" s="35"/>
      <c r="I1" s="35"/>
      <c r="J1" s="35"/>
      <c r="K1" s="35"/>
      <c r="L1" s="35"/>
    </row>
    <row r="2" spans="1:12" s="3" customFormat="1" ht="6" customHeight="1">
      <c r="A2" s="45"/>
      <c r="F2" s="36"/>
      <c r="G2" s="36"/>
      <c r="H2" s="36"/>
      <c r="I2" s="36"/>
      <c r="J2" s="36"/>
      <c r="K2" s="36"/>
      <c r="L2" s="36"/>
    </row>
    <row r="3" spans="1:12" s="4" customFormat="1" ht="24.75" customHeight="1">
      <c r="A3" s="160" t="s">
        <v>285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6" customFormat="1" ht="6" customHeight="1">
      <c r="A4" s="46"/>
      <c r="B4" s="5"/>
      <c r="C4" s="5"/>
      <c r="D4" s="5"/>
      <c r="E4" s="5"/>
      <c r="F4" s="37"/>
      <c r="G4" s="37"/>
      <c r="H4" s="37"/>
      <c r="I4" s="37"/>
      <c r="J4" s="37"/>
      <c r="K4" s="37"/>
      <c r="L4" s="37"/>
    </row>
    <row r="5" spans="1:12" s="7" customFormat="1" ht="8.25" customHeight="1">
      <c r="A5" s="162" t="s">
        <v>286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s="3" customFormat="1" ht="6" customHeight="1">
      <c r="A6" s="45"/>
      <c r="F6" s="36"/>
      <c r="G6" s="36"/>
      <c r="H6" s="36"/>
      <c r="I6" s="36"/>
      <c r="J6" s="36"/>
      <c r="K6" s="36"/>
      <c r="L6" s="36"/>
    </row>
    <row r="7" spans="1:14" s="2" customFormat="1" ht="21" customHeight="1">
      <c r="A7" s="47"/>
      <c r="B7" s="9"/>
      <c r="C7" s="9"/>
      <c r="D7" s="10" t="s">
        <v>2</v>
      </c>
      <c r="E7" s="10" t="s">
        <v>2</v>
      </c>
      <c r="F7" s="38" t="s">
        <v>410</v>
      </c>
      <c r="G7" s="163" t="s">
        <v>6</v>
      </c>
      <c r="H7" s="164"/>
      <c r="I7" s="164"/>
      <c r="J7" s="164"/>
      <c r="K7" s="164"/>
      <c r="L7" s="164"/>
      <c r="M7" s="164"/>
      <c r="N7" s="165"/>
    </row>
    <row r="8" spans="1:14" s="2" customFormat="1" ht="10.5">
      <c r="A8" s="48"/>
      <c r="B8" s="12" t="s">
        <v>0</v>
      </c>
      <c r="C8" s="12" t="s">
        <v>1</v>
      </c>
      <c r="D8" s="166">
        <v>2018</v>
      </c>
      <c r="E8" s="166">
        <v>2019</v>
      </c>
      <c r="F8" s="169">
        <v>2020</v>
      </c>
      <c r="G8" s="153">
        <v>2021</v>
      </c>
      <c r="H8" s="153"/>
      <c r="I8" s="153">
        <v>2022</v>
      </c>
      <c r="J8" s="153"/>
      <c r="K8" s="153">
        <v>2023</v>
      </c>
      <c r="L8" s="153"/>
      <c r="M8" s="154">
        <v>2024</v>
      </c>
      <c r="N8" s="155"/>
    </row>
    <row r="9" spans="1:14" s="2" customFormat="1" ht="12" customHeight="1">
      <c r="A9" s="48"/>
      <c r="B9" s="12"/>
      <c r="C9" s="12"/>
      <c r="D9" s="167"/>
      <c r="E9" s="167"/>
      <c r="F9" s="170"/>
      <c r="G9" s="28" t="s">
        <v>3</v>
      </c>
      <c r="H9" s="28" t="s">
        <v>306</v>
      </c>
      <c r="I9" s="28" t="s">
        <v>3</v>
      </c>
      <c r="J9" s="28" t="s">
        <v>306</v>
      </c>
      <c r="K9" s="28" t="s">
        <v>3</v>
      </c>
      <c r="L9" s="28" t="s">
        <v>306</v>
      </c>
      <c r="M9" s="28" t="s">
        <v>3</v>
      </c>
      <c r="N9" s="28" t="s">
        <v>306</v>
      </c>
    </row>
    <row r="10" spans="1:14" s="2" customFormat="1" ht="12" customHeight="1">
      <c r="A10" s="49"/>
      <c r="B10" s="13"/>
      <c r="C10" s="13"/>
      <c r="D10" s="168"/>
      <c r="E10" s="168"/>
      <c r="F10" s="171"/>
      <c r="G10" s="28" t="s">
        <v>4</v>
      </c>
      <c r="H10" s="28" t="s">
        <v>5</v>
      </c>
      <c r="I10" s="28" t="s">
        <v>4</v>
      </c>
      <c r="J10" s="28" t="s">
        <v>5</v>
      </c>
      <c r="K10" s="28" t="s">
        <v>4</v>
      </c>
      <c r="L10" s="28" t="s">
        <v>5</v>
      </c>
      <c r="M10" s="28" t="s">
        <v>4</v>
      </c>
      <c r="N10" s="28" t="s">
        <v>5</v>
      </c>
    </row>
    <row r="11" spans="1:14" s="2" customFormat="1" ht="10.5">
      <c r="A11" s="50"/>
      <c r="B11" s="14" t="s">
        <v>7</v>
      </c>
      <c r="C11" s="10"/>
      <c r="D11" s="10"/>
      <c r="E11" s="10"/>
      <c r="F11" s="28"/>
      <c r="G11" s="28"/>
      <c r="H11" s="28"/>
      <c r="I11" s="28"/>
      <c r="J11" s="28"/>
      <c r="K11" s="28"/>
      <c r="L11" s="28"/>
      <c r="M11" s="57"/>
      <c r="N11" s="57"/>
    </row>
    <row r="12" spans="1:14" s="2" customFormat="1" ht="10.5">
      <c r="A12" s="50" t="s">
        <v>8</v>
      </c>
      <c r="B12" s="15" t="s">
        <v>9</v>
      </c>
      <c r="C12" s="10" t="s">
        <v>50</v>
      </c>
      <c r="D12" s="10">
        <v>35.575</v>
      </c>
      <c r="E12" s="10">
        <v>34971</v>
      </c>
      <c r="F12" s="28"/>
      <c r="G12" s="28"/>
      <c r="H12" s="28"/>
      <c r="I12" s="28"/>
      <c r="J12" s="28"/>
      <c r="K12" s="28"/>
      <c r="L12" s="28"/>
      <c r="M12" s="57"/>
      <c r="N12" s="57"/>
    </row>
    <row r="13" spans="1:14" s="2" customFormat="1" ht="10.5">
      <c r="A13" s="50" t="s">
        <v>10</v>
      </c>
      <c r="B13" s="15" t="s">
        <v>11</v>
      </c>
      <c r="C13" s="10" t="s">
        <v>50</v>
      </c>
      <c r="D13" s="10">
        <v>35.228</v>
      </c>
      <c r="E13" s="10">
        <v>34.713</v>
      </c>
      <c r="F13" s="28"/>
      <c r="G13" s="28"/>
      <c r="H13" s="28"/>
      <c r="I13" s="28"/>
      <c r="J13" s="28"/>
      <c r="K13" s="28"/>
      <c r="L13" s="28"/>
      <c r="M13" s="57"/>
      <c r="N13" s="57"/>
    </row>
    <row r="14" spans="1:14" s="17" customFormat="1" ht="21">
      <c r="A14" s="50" t="s">
        <v>12</v>
      </c>
      <c r="B14" s="16" t="s">
        <v>42</v>
      </c>
      <c r="C14" s="10" t="s">
        <v>50</v>
      </c>
      <c r="D14" s="10">
        <v>19.717</v>
      </c>
      <c r="E14" s="10">
        <v>20.014</v>
      </c>
      <c r="F14" s="28"/>
      <c r="G14" s="28"/>
      <c r="H14" s="28"/>
      <c r="I14" s="28"/>
      <c r="J14" s="28"/>
      <c r="K14" s="28"/>
      <c r="L14" s="28"/>
      <c r="M14" s="58"/>
      <c r="N14" s="58"/>
    </row>
    <row r="15" spans="1:14" s="2" customFormat="1" ht="21">
      <c r="A15" s="50" t="s">
        <v>13</v>
      </c>
      <c r="B15" s="16" t="s">
        <v>53</v>
      </c>
      <c r="C15" s="10" t="s">
        <v>50</v>
      </c>
      <c r="D15" s="10">
        <v>7.425</v>
      </c>
      <c r="E15" s="10">
        <v>6.793</v>
      </c>
      <c r="F15" s="28"/>
      <c r="G15" s="28"/>
      <c r="H15" s="28"/>
      <c r="I15" s="28"/>
      <c r="J15" s="28"/>
      <c r="K15" s="28"/>
      <c r="L15" s="28"/>
      <c r="M15" s="57"/>
      <c r="N15" s="57"/>
    </row>
    <row r="16" spans="1:14" s="2" customFormat="1" ht="10.5">
      <c r="A16" s="50" t="s">
        <v>14</v>
      </c>
      <c r="B16" s="15" t="s">
        <v>59</v>
      </c>
      <c r="C16" s="10" t="s">
        <v>51</v>
      </c>
      <c r="D16" s="10"/>
      <c r="E16" s="10"/>
      <c r="F16" s="28"/>
      <c r="G16" s="28"/>
      <c r="H16" s="28"/>
      <c r="I16" s="28"/>
      <c r="J16" s="28"/>
      <c r="K16" s="28"/>
      <c r="L16" s="28"/>
      <c r="M16" s="57"/>
      <c r="N16" s="57"/>
    </row>
    <row r="17" spans="1:14" s="2" customFormat="1" ht="42">
      <c r="A17" s="50" t="s">
        <v>15</v>
      </c>
      <c r="B17" s="15" t="s">
        <v>16</v>
      </c>
      <c r="C17" s="11" t="s">
        <v>52</v>
      </c>
      <c r="D17" s="10">
        <v>12.1</v>
      </c>
      <c r="E17" s="10">
        <v>10.1</v>
      </c>
      <c r="F17" s="28"/>
      <c r="G17" s="28"/>
      <c r="H17" s="28"/>
      <c r="I17" s="28"/>
      <c r="J17" s="28"/>
      <c r="K17" s="28"/>
      <c r="L17" s="28"/>
      <c r="M17" s="57"/>
      <c r="N17" s="57"/>
    </row>
    <row r="18" spans="1:14" s="2" customFormat="1" ht="10.5">
      <c r="A18" s="50" t="s">
        <v>17</v>
      </c>
      <c r="B18" s="15" t="s">
        <v>18</v>
      </c>
      <c r="C18" s="10" t="s">
        <v>54</v>
      </c>
      <c r="D18" s="10"/>
      <c r="E18" s="10"/>
      <c r="F18" s="28"/>
      <c r="G18" s="28"/>
      <c r="H18" s="28"/>
      <c r="I18" s="28"/>
      <c r="J18" s="28"/>
      <c r="K18" s="28"/>
      <c r="L18" s="28"/>
      <c r="M18" s="57"/>
      <c r="N18" s="57"/>
    </row>
    <row r="19" spans="1:14" s="2" customFormat="1" ht="31.5">
      <c r="A19" s="50" t="s">
        <v>19</v>
      </c>
      <c r="B19" s="15" t="s">
        <v>20</v>
      </c>
      <c r="C19" s="11" t="s">
        <v>55</v>
      </c>
      <c r="D19" s="10">
        <v>13.7</v>
      </c>
      <c r="E19" s="10">
        <v>12.6</v>
      </c>
      <c r="F19" s="28"/>
      <c r="G19" s="28"/>
      <c r="H19" s="28"/>
      <c r="I19" s="28"/>
      <c r="J19" s="28"/>
      <c r="K19" s="28"/>
      <c r="L19" s="28"/>
      <c r="M19" s="57"/>
      <c r="N19" s="57"/>
    </row>
    <row r="20" spans="1:14" s="2" customFormat="1" ht="10.5">
      <c r="A20" s="50" t="s">
        <v>21</v>
      </c>
      <c r="B20" s="15" t="s">
        <v>22</v>
      </c>
      <c r="C20" s="10" t="s">
        <v>56</v>
      </c>
      <c r="D20" s="10">
        <v>-1.6</v>
      </c>
      <c r="E20" s="10">
        <v>-2.5</v>
      </c>
      <c r="F20" s="28"/>
      <c r="G20" s="28"/>
      <c r="H20" s="28"/>
      <c r="I20" s="28"/>
      <c r="J20" s="28"/>
      <c r="K20" s="28"/>
      <c r="L20" s="28"/>
      <c r="M20" s="57"/>
      <c r="N20" s="57"/>
    </row>
    <row r="21" spans="1:14" s="2" customFormat="1" ht="10.5">
      <c r="A21" s="50" t="s">
        <v>23</v>
      </c>
      <c r="B21" s="15" t="s">
        <v>24</v>
      </c>
      <c r="C21" s="10" t="s">
        <v>50</v>
      </c>
      <c r="D21" s="10">
        <v>-637</v>
      </c>
      <c r="E21" s="10">
        <v>-423</v>
      </c>
      <c r="F21" s="28"/>
      <c r="G21" s="28"/>
      <c r="H21" s="28"/>
      <c r="I21" s="28"/>
      <c r="J21" s="28"/>
      <c r="K21" s="28"/>
      <c r="L21" s="28"/>
      <c r="M21" s="57"/>
      <c r="N21" s="57"/>
    </row>
    <row r="22" spans="1:14" s="2" customFormat="1" ht="10.5">
      <c r="A22" s="50"/>
      <c r="B22" s="14" t="s">
        <v>25</v>
      </c>
      <c r="C22" s="10"/>
      <c r="D22" s="10"/>
      <c r="E22" s="10"/>
      <c r="F22" s="28"/>
      <c r="G22" s="28"/>
      <c r="H22" s="28"/>
      <c r="I22" s="28"/>
      <c r="J22" s="28"/>
      <c r="K22" s="28"/>
      <c r="L22" s="28"/>
      <c r="M22" s="57"/>
      <c r="N22" s="57"/>
    </row>
    <row r="23" spans="1:14" s="2" customFormat="1" ht="10.5">
      <c r="A23" s="50" t="s">
        <v>26</v>
      </c>
      <c r="B23" s="15" t="s">
        <v>25</v>
      </c>
      <c r="C23" s="10" t="s">
        <v>289</v>
      </c>
      <c r="D23" s="10">
        <v>12020.61</v>
      </c>
      <c r="E23" s="10">
        <v>12174.8</v>
      </c>
      <c r="F23" s="28"/>
      <c r="G23" s="28"/>
      <c r="H23" s="28"/>
      <c r="I23" s="28"/>
      <c r="J23" s="28"/>
      <c r="K23" s="28"/>
      <c r="L23" s="28"/>
      <c r="M23" s="57"/>
      <c r="N23" s="57"/>
    </row>
    <row r="24" spans="1:14" s="2" customFormat="1" ht="10.5">
      <c r="A24" s="50" t="s">
        <v>27</v>
      </c>
      <c r="B24" s="15" t="s">
        <v>28</v>
      </c>
      <c r="C24" s="10" t="s">
        <v>57</v>
      </c>
      <c r="D24" s="10"/>
      <c r="E24" s="10"/>
      <c r="F24" s="28"/>
      <c r="G24" s="28"/>
      <c r="H24" s="28"/>
      <c r="I24" s="28"/>
      <c r="J24" s="28"/>
      <c r="K24" s="28"/>
      <c r="L24" s="28"/>
      <c r="M24" s="57"/>
      <c r="N24" s="57"/>
    </row>
    <row r="25" spans="1:14" s="2" customFormat="1" ht="10.5">
      <c r="A25" s="50" t="s">
        <v>29</v>
      </c>
      <c r="B25" s="15" t="s">
        <v>30</v>
      </c>
      <c r="C25" s="10" t="s">
        <v>57</v>
      </c>
      <c r="D25" s="10"/>
      <c r="E25" s="10"/>
      <c r="F25" s="28"/>
      <c r="G25" s="28"/>
      <c r="H25" s="28"/>
      <c r="I25" s="28"/>
      <c r="J25" s="28"/>
      <c r="K25" s="28"/>
      <c r="L25" s="28"/>
      <c r="M25" s="57"/>
      <c r="N25" s="57"/>
    </row>
    <row r="26" spans="1:14" s="2" customFormat="1" ht="10.5">
      <c r="A26" s="50"/>
      <c r="B26" s="14" t="s">
        <v>31</v>
      </c>
      <c r="C26" s="10"/>
      <c r="D26" s="10"/>
      <c r="E26" s="10"/>
      <c r="F26" s="28"/>
      <c r="G26" s="28"/>
      <c r="H26" s="28"/>
      <c r="I26" s="28"/>
      <c r="J26" s="28"/>
      <c r="K26" s="28"/>
      <c r="L26" s="28"/>
      <c r="M26" s="57"/>
      <c r="N26" s="57"/>
    </row>
    <row r="27" spans="1:14" s="2" customFormat="1" ht="21">
      <c r="A27" s="50" t="s">
        <v>32</v>
      </c>
      <c r="B27" s="16" t="s">
        <v>33</v>
      </c>
      <c r="C27" s="10" t="s">
        <v>289</v>
      </c>
      <c r="D27" s="10">
        <v>12.02</v>
      </c>
      <c r="E27" s="10">
        <v>12.175</v>
      </c>
      <c r="F27" s="28"/>
      <c r="G27" s="28"/>
      <c r="H27" s="28"/>
      <c r="I27" s="28"/>
      <c r="J27" s="28"/>
      <c r="K27" s="28"/>
      <c r="L27" s="28"/>
      <c r="M27" s="57"/>
      <c r="N27" s="57"/>
    </row>
    <row r="28" spans="1:14" s="2" customFormat="1" ht="31.5">
      <c r="A28" s="50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8"/>
      <c r="G28" s="28"/>
      <c r="H28" s="28"/>
      <c r="I28" s="28"/>
      <c r="J28" s="28"/>
      <c r="K28" s="28"/>
      <c r="L28" s="28"/>
      <c r="M28" s="57"/>
      <c r="N28" s="57"/>
    </row>
    <row r="29" spans="1:14" s="2" customFormat="1" ht="10.5" customHeight="1">
      <c r="A29" s="50"/>
      <c r="B29" s="18" t="s">
        <v>36</v>
      </c>
      <c r="C29" s="10"/>
      <c r="D29" s="10"/>
      <c r="E29" s="10"/>
      <c r="F29" s="28"/>
      <c r="G29" s="28"/>
      <c r="H29" s="28"/>
      <c r="I29" s="28"/>
      <c r="J29" s="28"/>
      <c r="K29" s="28"/>
      <c r="L29" s="28"/>
      <c r="M29" s="57"/>
      <c r="N29" s="57"/>
    </row>
    <row r="30" spans="1:14" s="2" customFormat="1" ht="23.25" customHeight="1">
      <c r="A30" s="50" t="s">
        <v>37</v>
      </c>
      <c r="B30" s="19" t="s">
        <v>109</v>
      </c>
      <c r="C30" s="11" t="s">
        <v>58</v>
      </c>
      <c r="D30" s="10">
        <v>198.7</v>
      </c>
      <c r="E30" s="10">
        <v>99.4</v>
      </c>
      <c r="F30" s="28"/>
      <c r="G30" s="28"/>
      <c r="H30" s="28"/>
      <c r="I30" s="28"/>
      <c r="J30" s="28"/>
      <c r="K30" s="28"/>
      <c r="L30" s="28"/>
      <c r="M30" s="57"/>
      <c r="N30" s="57"/>
    </row>
    <row r="31" spans="1:14" s="2" customFormat="1" ht="23.25" customHeight="1">
      <c r="A31" s="50" t="s">
        <v>38</v>
      </c>
      <c r="B31" s="15" t="s">
        <v>39</v>
      </c>
      <c r="C31" s="11" t="s">
        <v>58</v>
      </c>
      <c r="D31" s="10"/>
      <c r="E31" s="10"/>
      <c r="F31" s="28"/>
      <c r="G31" s="28"/>
      <c r="H31" s="28"/>
      <c r="I31" s="28"/>
      <c r="J31" s="28"/>
      <c r="K31" s="28"/>
      <c r="L31" s="28"/>
      <c r="M31" s="57"/>
      <c r="N31" s="57"/>
    </row>
    <row r="32" spans="1:14" s="2" customFormat="1" ht="23.25" customHeight="1">
      <c r="A32" s="50" t="s">
        <v>40</v>
      </c>
      <c r="B32" s="15" t="s">
        <v>41</v>
      </c>
      <c r="C32" s="11" t="s">
        <v>58</v>
      </c>
      <c r="D32" s="10"/>
      <c r="E32" s="10"/>
      <c r="F32" s="28"/>
      <c r="G32" s="28"/>
      <c r="H32" s="28"/>
      <c r="I32" s="28"/>
      <c r="J32" s="28"/>
      <c r="K32" s="28"/>
      <c r="L32" s="28"/>
      <c r="M32" s="57"/>
      <c r="N32" s="57"/>
    </row>
    <row r="33" spans="1:14" s="2" customFormat="1" ht="23.25" customHeight="1">
      <c r="A33" s="50" t="s">
        <v>43</v>
      </c>
      <c r="B33" s="15" t="s">
        <v>46</v>
      </c>
      <c r="C33" s="11" t="s">
        <v>58</v>
      </c>
      <c r="D33" s="10"/>
      <c r="E33" s="10"/>
      <c r="F33" s="28"/>
      <c r="G33" s="28"/>
      <c r="H33" s="28"/>
      <c r="I33" s="28"/>
      <c r="J33" s="28"/>
      <c r="K33" s="28"/>
      <c r="L33" s="28"/>
      <c r="M33" s="57"/>
      <c r="N33" s="57"/>
    </row>
    <row r="34" spans="1:14" s="2" customFormat="1" ht="20.25" customHeight="1">
      <c r="A34" s="50" t="s">
        <v>44</v>
      </c>
      <c r="B34" s="15" t="s">
        <v>47</v>
      </c>
      <c r="C34" s="11" t="s">
        <v>58</v>
      </c>
      <c r="D34" s="10"/>
      <c r="E34" s="10"/>
      <c r="F34" s="28"/>
      <c r="G34" s="28"/>
      <c r="H34" s="28"/>
      <c r="I34" s="28"/>
      <c r="J34" s="28"/>
      <c r="K34" s="28"/>
      <c r="L34" s="28"/>
      <c r="M34" s="57"/>
      <c r="N34" s="57"/>
    </row>
    <row r="35" spans="1:14" s="2" customFormat="1" ht="20.25" customHeight="1">
      <c r="A35" s="50" t="s">
        <v>45</v>
      </c>
      <c r="B35" s="16" t="s">
        <v>48</v>
      </c>
      <c r="C35" s="11" t="s">
        <v>58</v>
      </c>
      <c r="D35" s="10"/>
      <c r="E35" s="10"/>
      <c r="F35" s="28"/>
      <c r="G35" s="28"/>
      <c r="H35" s="28"/>
      <c r="I35" s="28"/>
      <c r="J35" s="28"/>
      <c r="K35" s="28"/>
      <c r="L35" s="28"/>
      <c r="M35" s="57"/>
      <c r="N35" s="57"/>
    </row>
    <row r="36" spans="1:14" s="2" customFormat="1" ht="20.25" customHeight="1">
      <c r="A36" s="50" t="s">
        <v>49</v>
      </c>
      <c r="B36" s="19" t="s">
        <v>110</v>
      </c>
      <c r="C36" s="11" t="s">
        <v>58</v>
      </c>
      <c r="D36" s="10">
        <v>96.5</v>
      </c>
      <c r="E36" s="10">
        <v>99.5</v>
      </c>
      <c r="F36" s="28"/>
      <c r="G36" s="28"/>
      <c r="H36" s="28"/>
      <c r="I36" s="28"/>
      <c r="J36" s="28"/>
      <c r="K36" s="28"/>
      <c r="L36" s="28"/>
      <c r="M36" s="57"/>
      <c r="N36" s="57"/>
    </row>
    <row r="37" spans="1:14" s="2" customFormat="1" ht="20.25" customHeight="1">
      <c r="A37" s="50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8"/>
      <c r="G37" s="28"/>
      <c r="H37" s="28"/>
      <c r="I37" s="28"/>
      <c r="J37" s="28"/>
      <c r="K37" s="28"/>
      <c r="L37" s="28"/>
      <c r="M37" s="57"/>
      <c r="N37" s="57"/>
    </row>
    <row r="38" spans="1:14" s="2" customFormat="1" ht="31.5">
      <c r="A38" s="50" t="s">
        <v>62</v>
      </c>
      <c r="B38" s="15" t="s">
        <v>63</v>
      </c>
      <c r="C38" s="11" t="s">
        <v>58</v>
      </c>
      <c r="D38" s="10"/>
      <c r="E38" s="10"/>
      <c r="F38" s="28"/>
      <c r="G38" s="28"/>
      <c r="H38" s="28"/>
      <c r="I38" s="28"/>
      <c r="J38" s="28"/>
      <c r="K38" s="28"/>
      <c r="L38" s="28"/>
      <c r="M38" s="57"/>
      <c r="N38" s="57"/>
    </row>
    <row r="39" spans="1:14" s="2" customFormat="1" ht="31.5">
      <c r="A39" s="50" t="s">
        <v>64</v>
      </c>
      <c r="B39" s="15" t="s">
        <v>65</v>
      </c>
      <c r="C39" s="11" t="s">
        <v>58</v>
      </c>
      <c r="D39" s="10"/>
      <c r="E39" s="10"/>
      <c r="F39" s="28"/>
      <c r="G39" s="28"/>
      <c r="H39" s="28"/>
      <c r="I39" s="28"/>
      <c r="J39" s="28"/>
      <c r="K39" s="28"/>
      <c r="L39" s="28"/>
      <c r="M39" s="57"/>
      <c r="N39" s="57"/>
    </row>
    <row r="40" spans="1:14" s="2" customFormat="1" ht="31.5">
      <c r="A40" s="50" t="s">
        <v>66</v>
      </c>
      <c r="B40" s="15" t="s">
        <v>67</v>
      </c>
      <c r="C40" s="11" t="s">
        <v>58</v>
      </c>
      <c r="D40" s="10"/>
      <c r="E40" s="10"/>
      <c r="F40" s="28"/>
      <c r="G40" s="28"/>
      <c r="H40" s="28"/>
      <c r="I40" s="28"/>
      <c r="J40" s="28"/>
      <c r="K40" s="28"/>
      <c r="L40" s="28"/>
      <c r="M40" s="57"/>
      <c r="N40" s="57"/>
    </row>
    <row r="41" spans="1:14" s="2" customFormat="1" ht="31.5">
      <c r="A41" s="50" t="s">
        <v>68</v>
      </c>
      <c r="B41" s="15" t="s">
        <v>69</v>
      </c>
      <c r="C41" s="11" t="s">
        <v>58</v>
      </c>
      <c r="D41" s="10"/>
      <c r="E41" s="10"/>
      <c r="F41" s="28"/>
      <c r="G41" s="28"/>
      <c r="H41" s="28"/>
      <c r="I41" s="28"/>
      <c r="J41" s="28"/>
      <c r="K41" s="28"/>
      <c r="L41" s="28"/>
      <c r="M41" s="57"/>
      <c r="N41" s="57"/>
    </row>
    <row r="42" spans="1:14" s="2" customFormat="1" ht="31.5">
      <c r="A42" s="50" t="s">
        <v>70</v>
      </c>
      <c r="B42" s="15" t="s">
        <v>71</v>
      </c>
      <c r="C42" s="11" t="s">
        <v>58</v>
      </c>
      <c r="D42" s="10"/>
      <c r="E42" s="10"/>
      <c r="F42" s="28"/>
      <c r="G42" s="28"/>
      <c r="H42" s="28"/>
      <c r="I42" s="28"/>
      <c r="J42" s="28"/>
      <c r="K42" s="28"/>
      <c r="L42" s="28"/>
      <c r="M42" s="57"/>
      <c r="N42" s="57"/>
    </row>
    <row r="43" spans="1:14" s="2" customFormat="1" ht="30.75" customHeight="1">
      <c r="A43" s="50" t="s">
        <v>72</v>
      </c>
      <c r="B43" s="16" t="s">
        <v>73</v>
      </c>
      <c r="C43" s="11" t="s">
        <v>58</v>
      </c>
      <c r="D43" s="10"/>
      <c r="E43" s="10"/>
      <c r="F43" s="28"/>
      <c r="G43" s="28"/>
      <c r="H43" s="28"/>
      <c r="I43" s="28"/>
      <c r="J43" s="28"/>
      <c r="K43" s="28"/>
      <c r="L43" s="28"/>
      <c r="M43" s="57"/>
      <c r="N43" s="57"/>
    </row>
    <row r="44" spans="1:14" s="2" customFormat="1" ht="31.5">
      <c r="A44" s="50" t="s">
        <v>74</v>
      </c>
      <c r="B44" s="15" t="s">
        <v>75</v>
      </c>
      <c r="C44" s="11" t="s">
        <v>58</v>
      </c>
      <c r="D44" s="10"/>
      <c r="E44" s="10"/>
      <c r="F44" s="28"/>
      <c r="G44" s="28"/>
      <c r="H44" s="28"/>
      <c r="I44" s="28"/>
      <c r="J44" s="28"/>
      <c r="K44" s="28"/>
      <c r="L44" s="28"/>
      <c r="M44" s="57"/>
      <c r="N44" s="57"/>
    </row>
    <row r="45" spans="1:14" s="2" customFormat="1" ht="31.5">
      <c r="A45" s="50" t="s">
        <v>76</v>
      </c>
      <c r="B45" s="16" t="s">
        <v>77</v>
      </c>
      <c r="C45" s="11" t="s">
        <v>58</v>
      </c>
      <c r="D45" s="10"/>
      <c r="E45" s="10"/>
      <c r="F45" s="28"/>
      <c r="G45" s="28"/>
      <c r="H45" s="28"/>
      <c r="I45" s="28"/>
      <c r="J45" s="28"/>
      <c r="K45" s="28"/>
      <c r="L45" s="28"/>
      <c r="M45" s="57"/>
      <c r="N45" s="57"/>
    </row>
    <row r="46" spans="1:14" s="2" customFormat="1" ht="31.5">
      <c r="A46" s="50" t="s">
        <v>78</v>
      </c>
      <c r="B46" s="15" t="s">
        <v>79</v>
      </c>
      <c r="C46" s="11" t="s">
        <v>58</v>
      </c>
      <c r="D46" s="10"/>
      <c r="E46" s="10"/>
      <c r="F46" s="28"/>
      <c r="G46" s="28"/>
      <c r="H46" s="28"/>
      <c r="I46" s="28"/>
      <c r="J46" s="28"/>
      <c r="K46" s="28"/>
      <c r="L46" s="28"/>
      <c r="M46" s="57"/>
      <c r="N46" s="57"/>
    </row>
    <row r="47" spans="1:14" s="2" customFormat="1" ht="31.5">
      <c r="A47" s="50" t="s">
        <v>80</v>
      </c>
      <c r="B47" s="16" t="s">
        <v>81</v>
      </c>
      <c r="C47" s="11" t="s">
        <v>58</v>
      </c>
      <c r="D47" s="10"/>
      <c r="E47" s="10"/>
      <c r="F47" s="28"/>
      <c r="G47" s="28"/>
      <c r="H47" s="28"/>
      <c r="I47" s="28"/>
      <c r="J47" s="28"/>
      <c r="K47" s="28"/>
      <c r="L47" s="28"/>
      <c r="M47" s="57"/>
      <c r="N47" s="57"/>
    </row>
    <row r="48" spans="1:14" s="2" customFormat="1" ht="31.5">
      <c r="A48" s="50" t="s">
        <v>82</v>
      </c>
      <c r="B48" s="16" t="s">
        <v>83</v>
      </c>
      <c r="C48" s="11" t="s">
        <v>58</v>
      </c>
      <c r="D48" s="10"/>
      <c r="E48" s="10"/>
      <c r="F48" s="28"/>
      <c r="G48" s="28"/>
      <c r="H48" s="28"/>
      <c r="I48" s="28"/>
      <c r="J48" s="28"/>
      <c r="K48" s="28"/>
      <c r="L48" s="28"/>
      <c r="M48" s="57"/>
      <c r="N48" s="57"/>
    </row>
    <row r="49" spans="1:14" s="2" customFormat="1" ht="31.5">
      <c r="A49" s="50" t="s">
        <v>84</v>
      </c>
      <c r="B49" s="15" t="s">
        <v>85</v>
      </c>
      <c r="C49" s="11" t="s">
        <v>58</v>
      </c>
      <c r="D49" s="10"/>
      <c r="E49" s="10"/>
      <c r="F49" s="28"/>
      <c r="G49" s="28"/>
      <c r="H49" s="28"/>
      <c r="I49" s="28"/>
      <c r="J49" s="28"/>
      <c r="K49" s="28"/>
      <c r="L49" s="28"/>
      <c r="M49" s="57"/>
      <c r="N49" s="57"/>
    </row>
    <row r="50" spans="1:14" s="2" customFormat="1" ht="31.5">
      <c r="A50" s="50" t="s">
        <v>86</v>
      </c>
      <c r="B50" s="16" t="s">
        <v>87</v>
      </c>
      <c r="C50" s="11" t="s">
        <v>58</v>
      </c>
      <c r="D50" s="10"/>
      <c r="E50" s="10"/>
      <c r="F50" s="28"/>
      <c r="G50" s="28"/>
      <c r="H50" s="28"/>
      <c r="I50" s="28"/>
      <c r="J50" s="28"/>
      <c r="K50" s="28"/>
      <c r="L50" s="28"/>
      <c r="M50" s="57"/>
      <c r="N50" s="57"/>
    </row>
    <row r="51" spans="1:14" s="2" customFormat="1" ht="31.5">
      <c r="A51" s="50" t="s">
        <v>88</v>
      </c>
      <c r="B51" s="15" t="s">
        <v>89</v>
      </c>
      <c r="C51" s="11" t="s">
        <v>58</v>
      </c>
      <c r="D51" s="10"/>
      <c r="E51" s="10"/>
      <c r="F51" s="28"/>
      <c r="G51" s="28"/>
      <c r="H51" s="28"/>
      <c r="I51" s="28"/>
      <c r="J51" s="28"/>
      <c r="K51" s="28"/>
      <c r="L51" s="28"/>
      <c r="M51" s="57"/>
      <c r="N51" s="57"/>
    </row>
    <row r="52" spans="1:14" s="2" customFormat="1" ht="31.5">
      <c r="A52" s="50" t="s">
        <v>90</v>
      </c>
      <c r="B52" s="16" t="s">
        <v>91</v>
      </c>
      <c r="C52" s="11" t="s">
        <v>58</v>
      </c>
      <c r="D52" s="10"/>
      <c r="E52" s="10"/>
      <c r="F52" s="28"/>
      <c r="G52" s="28"/>
      <c r="H52" s="28"/>
      <c r="I52" s="28"/>
      <c r="J52" s="28"/>
      <c r="K52" s="28"/>
      <c r="L52" s="28"/>
      <c r="M52" s="57"/>
      <c r="N52" s="57"/>
    </row>
    <row r="53" spans="1:14" s="2" customFormat="1" ht="31.5">
      <c r="A53" s="50" t="s">
        <v>92</v>
      </c>
      <c r="B53" s="16" t="s">
        <v>93</v>
      </c>
      <c r="C53" s="11" t="s">
        <v>58</v>
      </c>
      <c r="D53" s="10"/>
      <c r="E53" s="10"/>
      <c r="F53" s="28"/>
      <c r="G53" s="28"/>
      <c r="H53" s="28"/>
      <c r="I53" s="28"/>
      <c r="J53" s="28"/>
      <c r="K53" s="28"/>
      <c r="L53" s="28"/>
      <c r="M53" s="57"/>
      <c r="N53" s="57"/>
    </row>
    <row r="54" spans="1:14" s="2" customFormat="1" ht="31.5">
      <c r="A54" s="50" t="s">
        <v>94</v>
      </c>
      <c r="B54" s="15" t="s">
        <v>95</v>
      </c>
      <c r="C54" s="11" t="s">
        <v>58</v>
      </c>
      <c r="D54" s="10"/>
      <c r="E54" s="10"/>
      <c r="F54" s="28"/>
      <c r="G54" s="28"/>
      <c r="H54" s="28"/>
      <c r="I54" s="28"/>
      <c r="J54" s="28"/>
      <c r="K54" s="28"/>
      <c r="L54" s="28"/>
      <c r="M54" s="57"/>
      <c r="N54" s="57"/>
    </row>
    <row r="55" spans="1:14" s="2" customFormat="1" ht="31.5">
      <c r="A55" s="50" t="s">
        <v>96</v>
      </c>
      <c r="B55" s="16" t="s">
        <v>97</v>
      </c>
      <c r="C55" s="11" t="s">
        <v>58</v>
      </c>
      <c r="D55" s="10"/>
      <c r="E55" s="10"/>
      <c r="F55" s="28"/>
      <c r="G55" s="28"/>
      <c r="H55" s="28"/>
      <c r="I55" s="28"/>
      <c r="J55" s="28"/>
      <c r="K55" s="28"/>
      <c r="L55" s="28"/>
      <c r="M55" s="57"/>
      <c r="N55" s="57"/>
    </row>
    <row r="56" spans="1:14" s="2" customFormat="1" ht="31.5">
      <c r="A56" s="50" t="s">
        <v>98</v>
      </c>
      <c r="B56" s="16" t="s">
        <v>296</v>
      </c>
      <c r="C56" s="11" t="s">
        <v>58</v>
      </c>
      <c r="D56" s="10"/>
      <c r="E56" s="10"/>
      <c r="F56" s="28"/>
      <c r="G56" s="28"/>
      <c r="H56" s="28"/>
      <c r="I56" s="28"/>
      <c r="J56" s="28"/>
      <c r="K56" s="28"/>
      <c r="L56" s="28"/>
      <c r="M56" s="57"/>
      <c r="N56" s="57"/>
    </row>
    <row r="57" spans="1:14" s="2" customFormat="1" ht="31.5">
      <c r="A57" s="50" t="s">
        <v>99</v>
      </c>
      <c r="B57" s="16" t="s">
        <v>100</v>
      </c>
      <c r="C57" s="11" t="s">
        <v>58</v>
      </c>
      <c r="D57" s="10"/>
      <c r="E57" s="10"/>
      <c r="F57" s="28"/>
      <c r="G57" s="28"/>
      <c r="H57" s="28"/>
      <c r="I57" s="28"/>
      <c r="J57" s="28"/>
      <c r="K57" s="28"/>
      <c r="L57" s="28"/>
      <c r="M57" s="57"/>
      <c r="N57" s="57"/>
    </row>
    <row r="58" spans="1:14" s="2" customFormat="1" ht="31.5">
      <c r="A58" s="50" t="s">
        <v>101</v>
      </c>
      <c r="B58" s="15" t="s">
        <v>102</v>
      </c>
      <c r="C58" s="11" t="s">
        <v>58</v>
      </c>
      <c r="D58" s="10"/>
      <c r="E58" s="10"/>
      <c r="F58" s="28"/>
      <c r="G58" s="28"/>
      <c r="H58" s="28"/>
      <c r="I58" s="28"/>
      <c r="J58" s="28"/>
      <c r="K58" s="28"/>
      <c r="L58" s="28"/>
      <c r="M58" s="57"/>
      <c r="N58" s="57"/>
    </row>
    <row r="59" spans="1:14" s="2" customFormat="1" ht="27" customHeight="1">
      <c r="A59" s="50" t="s">
        <v>103</v>
      </c>
      <c r="B59" s="15" t="s">
        <v>104</v>
      </c>
      <c r="C59" s="11" t="s">
        <v>58</v>
      </c>
      <c r="D59" s="10"/>
      <c r="E59" s="10"/>
      <c r="F59" s="28"/>
      <c r="G59" s="28"/>
      <c r="H59" s="28"/>
      <c r="I59" s="28"/>
      <c r="J59" s="28"/>
      <c r="K59" s="28"/>
      <c r="L59" s="28"/>
      <c r="M59" s="57"/>
      <c r="N59" s="57"/>
    </row>
    <row r="60" spans="1:14" s="2" customFormat="1" ht="25.5" customHeight="1">
      <c r="A60" s="50" t="s">
        <v>105</v>
      </c>
      <c r="B60" s="15" t="s">
        <v>106</v>
      </c>
      <c r="C60" s="11" t="s">
        <v>58</v>
      </c>
      <c r="D60" s="10"/>
      <c r="E60" s="10"/>
      <c r="F60" s="28"/>
      <c r="G60" s="28"/>
      <c r="H60" s="28"/>
      <c r="I60" s="28"/>
      <c r="J60" s="28"/>
      <c r="K60" s="28"/>
      <c r="L60" s="28"/>
      <c r="M60" s="57"/>
      <c r="N60" s="57"/>
    </row>
    <row r="61" spans="1:14" s="2" customFormat="1" ht="26.25" customHeight="1">
      <c r="A61" s="50" t="s">
        <v>107</v>
      </c>
      <c r="B61" s="18" t="s">
        <v>108</v>
      </c>
      <c r="C61" s="11" t="s">
        <v>58</v>
      </c>
      <c r="D61" s="10">
        <v>100.8</v>
      </c>
      <c r="E61" s="10">
        <v>98.7</v>
      </c>
      <c r="F61" s="28"/>
      <c r="G61" s="28"/>
      <c r="H61" s="28"/>
      <c r="I61" s="28"/>
      <c r="J61" s="28"/>
      <c r="K61" s="28"/>
      <c r="L61" s="28"/>
      <c r="M61" s="57"/>
      <c r="N61" s="57"/>
    </row>
    <row r="62" spans="1:14" s="2" customFormat="1" ht="31.5">
      <c r="A62" s="50" t="s">
        <v>111</v>
      </c>
      <c r="B62" s="18" t="s">
        <v>112</v>
      </c>
      <c r="C62" s="11" t="s">
        <v>58</v>
      </c>
      <c r="D62" s="10">
        <v>94.3</v>
      </c>
      <c r="E62" s="10">
        <v>93.9</v>
      </c>
      <c r="F62" s="28"/>
      <c r="G62" s="28"/>
      <c r="H62" s="28"/>
      <c r="I62" s="28"/>
      <c r="J62" s="28"/>
      <c r="K62" s="28"/>
      <c r="L62" s="28"/>
      <c r="M62" s="57"/>
      <c r="N62" s="57"/>
    </row>
    <row r="63" spans="1:14" s="2" customFormat="1" ht="10.5">
      <c r="A63" s="50" t="s">
        <v>113</v>
      </c>
      <c r="B63" s="15" t="s">
        <v>114</v>
      </c>
      <c r="C63" s="10" t="s">
        <v>295</v>
      </c>
      <c r="D63" s="10"/>
      <c r="E63" s="10"/>
      <c r="F63" s="28"/>
      <c r="G63" s="28"/>
      <c r="H63" s="28"/>
      <c r="I63" s="28"/>
      <c r="J63" s="28"/>
      <c r="K63" s="28"/>
      <c r="L63" s="28"/>
      <c r="M63" s="57"/>
      <c r="N63" s="57"/>
    </row>
    <row r="64" spans="1:14" s="2" customFormat="1" ht="21">
      <c r="A64" s="50" t="s">
        <v>115</v>
      </c>
      <c r="B64" s="16" t="s">
        <v>116</v>
      </c>
      <c r="C64" s="11" t="s">
        <v>117</v>
      </c>
      <c r="D64" s="10"/>
      <c r="E64" s="10"/>
      <c r="F64" s="28"/>
      <c r="G64" s="28"/>
      <c r="H64" s="28"/>
      <c r="I64" s="28"/>
      <c r="J64" s="28"/>
      <c r="K64" s="28"/>
      <c r="L64" s="28"/>
      <c r="M64" s="57"/>
      <c r="N64" s="57"/>
    </row>
    <row r="65" spans="1:14" s="2" customFormat="1" ht="30.75" customHeight="1">
      <c r="A65" s="50" t="s">
        <v>118</v>
      </c>
      <c r="B65" s="16" t="s">
        <v>119</v>
      </c>
      <c r="C65" s="11" t="s">
        <v>297</v>
      </c>
      <c r="D65" s="10"/>
      <c r="E65" s="10"/>
      <c r="F65" s="28"/>
      <c r="G65" s="28"/>
      <c r="H65" s="28"/>
      <c r="I65" s="28"/>
      <c r="J65" s="28"/>
      <c r="K65" s="28"/>
      <c r="L65" s="28"/>
      <c r="M65" s="57"/>
      <c r="N65" s="57"/>
    </row>
    <row r="66" spans="1:14" s="2" customFormat="1" ht="10.5">
      <c r="A66" s="50"/>
      <c r="B66" s="14" t="s">
        <v>120</v>
      </c>
      <c r="C66" s="11"/>
      <c r="D66" s="10"/>
      <c r="E66" s="10"/>
      <c r="F66" s="28"/>
      <c r="G66" s="28"/>
      <c r="H66" s="28"/>
      <c r="I66" s="28"/>
      <c r="J66" s="28"/>
      <c r="K66" s="28"/>
      <c r="L66" s="28"/>
      <c r="M66" s="57"/>
      <c r="N66" s="57"/>
    </row>
    <row r="67" spans="1:14" s="2" customFormat="1" ht="10.5">
      <c r="A67" s="50" t="s">
        <v>121</v>
      </c>
      <c r="B67" s="15" t="s">
        <v>122</v>
      </c>
      <c r="C67" s="10" t="s">
        <v>289</v>
      </c>
      <c r="D67" s="10">
        <f>D69+D71</f>
        <v>1012.32</v>
      </c>
      <c r="E67" s="28">
        <f>E69+E71</f>
        <v>1044</v>
      </c>
      <c r="F67" s="28"/>
      <c r="G67" s="28"/>
      <c r="H67" s="28"/>
      <c r="I67" s="28"/>
      <c r="J67" s="28"/>
      <c r="K67" s="28"/>
      <c r="L67" s="28"/>
      <c r="M67" s="57"/>
      <c r="N67" s="57"/>
    </row>
    <row r="68" spans="1:14" s="2" customFormat="1" ht="24.75" customHeight="1">
      <c r="A68" s="50" t="s">
        <v>123</v>
      </c>
      <c r="B68" s="15" t="s">
        <v>124</v>
      </c>
      <c r="C68" s="11" t="s">
        <v>58</v>
      </c>
      <c r="D68" s="10">
        <v>101</v>
      </c>
      <c r="E68" s="28">
        <v>99.9</v>
      </c>
      <c r="F68" s="28"/>
      <c r="G68" s="28"/>
      <c r="H68" s="28"/>
      <c r="I68" s="28"/>
      <c r="J68" s="28"/>
      <c r="K68" s="28"/>
      <c r="L68" s="28"/>
      <c r="M68" s="57"/>
      <c r="N68" s="57"/>
    </row>
    <row r="69" spans="1:14" s="2" customFormat="1" ht="10.5">
      <c r="A69" s="50" t="s">
        <v>125</v>
      </c>
      <c r="B69" s="15" t="s">
        <v>126</v>
      </c>
      <c r="C69" s="10" t="s">
        <v>289</v>
      </c>
      <c r="D69" s="10">
        <v>195.11</v>
      </c>
      <c r="E69" s="10">
        <v>201.7</v>
      </c>
      <c r="F69" s="28"/>
      <c r="G69" s="28"/>
      <c r="H69" s="28"/>
      <c r="I69" s="28"/>
      <c r="J69" s="28"/>
      <c r="K69" s="28"/>
      <c r="L69" s="28"/>
      <c r="M69" s="57"/>
      <c r="N69" s="57"/>
    </row>
    <row r="70" spans="1:14" s="2" customFormat="1" ht="22.5" customHeight="1">
      <c r="A70" s="50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8"/>
      <c r="G70" s="28"/>
      <c r="H70" s="28"/>
      <c r="I70" s="28"/>
      <c r="J70" s="28"/>
      <c r="K70" s="28"/>
      <c r="L70" s="28"/>
      <c r="M70" s="57"/>
      <c r="N70" s="57"/>
    </row>
    <row r="71" spans="1:14" s="2" customFormat="1" ht="10.5">
      <c r="A71" s="50" t="s">
        <v>129</v>
      </c>
      <c r="B71" s="15" t="s">
        <v>130</v>
      </c>
      <c r="C71" s="10" t="s">
        <v>289</v>
      </c>
      <c r="D71" s="10">
        <v>817.21</v>
      </c>
      <c r="E71" s="10">
        <v>842.3</v>
      </c>
      <c r="F71" s="28"/>
      <c r="G71" s="28"/>
      <c r="H71" s="28"/>
      <c r="I71" s="28"/>
      <c r="J71" s="28"/>
      <c r="K71" s="28"/>
      <c r="L71" s="28"/>
      <c r="M71" s="57"/>
      <c r="N71" s="57"/>
    </row>
    <row r="72" spans="1:14" s="2" customFormat="1" ht="24" customHeight="1">
      <c r="A72" s="50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8"/>
      <c r="G72" s="28"/>
      <c r="H72" s="28"/>
      <c r="I72" s="28"/>
      <c r="J72" s="28"/>
      <c r="K72" s="28"/>
      <c r="L72" s="28"/>
      <c r="M72" s="57"/>
      <c r="N72" s="57"/>
    </row>
    <row r="73" spans="1:14" s="2" customFormat="1" ht="10.5">
      <c r="A73" s="50"/>
      <c r="B73" s="14" t="s">
        <v>133</v>
      </c>
      <c r="C73" s="10"/>
      <c r="D73" s="10"/>
      <c r="E73" s="10"/>
      <c r="F73" s="28"/>
      <c r="G73" s="28"/>
      <c r="H73" s="28"/>
      <c r="I73" s="28"/>
      <c r="J73" s="28"/>
      <c r="K73" s="28"/>
      <c r="L73" s="28"/>
      <c r="M73" s="57"/>
      <c r="N73" s="57"/>
    </row>
    <row r="74" spans="1:14" s="2" customFormat="1" ht="24.75" customHeight="1">
      <c r="A74" s="50" t="s">
        <v>134</v>
      </c>
      <c r="B74" s="16" t="s">
        <v>135</v>
      </c>
      <c r="C74" s="11" t="s">
        <v>298</v>
      </c>
      <c r="D74" s="10">
        <v>85</v>
      </c>
      <c r="E74" s="10">
        <v>160</v>
      </c>
      <c r="F74" s="28"/>
      <c r="G74" s="28"/>
      <c r="H74" s="28"/>
      <c r="I74" s="28"/>
      <c r="J74" s="28"/>
      <c r="K74" s="28"/>
      <c r="L74" s="28"/>
      <c r="M74" s="57"/>
      <c r="N74" s="57"/>
    </row>
    <row r="75" spans="1:14" s="2" customFormat="1" ht="22.5" customHeight="1">
      <c r="A75" s="50" t="s">
        <v>136</v>
      </c>
      <c r="B75" s="16" t="s">
        <v>137</v>
      </c>
      <c r="C75" s="11" t="s">
        <v>58</v>
      </c>
      <c r="D75" s="10">
        <v>13.8</v>
      </c>
      <c r="E75" s="28">
        <v>100.1</v>
      </c>
      <c r="F75" s="28"/>
      <c r="G75" s="28"/>
      <c r="H75" s="28"/>
      <c r="I75" s="28"/>
      <c r="J75" s="28"/>
      <c r="K75" s="28"/>
      <c r="L75" s="28"/>
      <c r="M75" s="57"/>
      <c r="N75" s="57"/>
    </row>
    <row r="76" spans="1:14" s="2" customFormat="1" ht="10.5">
      <c r="A76" s="50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8"/>
      <c r="G76" s="28"/>
      <c r="H76" s="28"/>
      <c r="I76" s="28"/>
      <c r="J76" s="28"/>
      <c r="K76" s="28"/>
      <c r="L76" s="28"/>
      <c r="M76" s="57"/>
      <c r="N76" s="57"/>
    </row>
    <row r="77" spans="1:14" s="2" customFormat="1" ht="10.5">
      <c r="A77" s="50" t="s">
        <v>141</v>
      </c>
      <c r="B77" s="15" t="s">
        <v>142</v>
      </c>
      <c r="C77" s="10" t="s">
        <v>302</v>
      </c>
      <c r="D77" s="10"/>
      <c r="E77" s="10"/>
      <c r="F77" s="28"/>
      <c r="G77" s="28"/>
      <c r="H77" s="28"/>
      <c r="I77" s="28"/>
      <c r="J77" s="28"/>
      <c r="K77" s="28"/>
      <c r="L77" s="28"/>
      <c r="M77" s="57"/>
      <c r="N77" s="57"/>
    </row>
    <row r="78" spans="1:14" s="2" customFormat="1" ht="10.5">
      <c r="A78" s="50"/>
      <c r="B78" s="14" t="s">
        <v>143</v>
      </c>
      <c r="C78" s="10"/>
      <c r="D78" s="10"/>
      <c r="E78" s="10"/>
      <c r="F78" s="28"/>
      <c r="G78" s="28"/>
      <c r="H78" s="28"/>
      <c r="I78" s="28"/>
      <c r="J78" s="28"/>
      <c r="K78" s="28"/>
      <c r="L78" s="28"/>
      <c r="M78" s="57"/>
      <c r="N78" s="57"/>
    </row>
    <row r="79" spans="1:14" s="2" customFormat="1" ht="21">
      <c r="A79" s="50" t="s">
        <v>144</v>
      </c>
      <c r="B79" s="16" t="s">
        <v>145</v>
      </c>
      <c r="C79" s="11" t="s">
        <v>146</v>
      </c>
      <c r="D79" s="10"/>
      <c r="E79" s="10"/>
      <c r="F79" s="28"/>
      <c r="G79" s="28"/>
      <c r="H79" s="28"/>
      <c r="I79" s="28"/>
      <c r="J79" s="28"/>
      <c r="K79" s="28"/>
      <c r="L79" s="28"/>
      <c r="M79" s="57"/>
      <c r="N79" s="57"/>
    </row>
    <row r="80" spans="1:14" s="2" customFormat="1" ht="10.5" customHeight="1">
      <c r="A80" s="50" t="s">
        <v>147</v>
      </c>
      <c r="B80" s="16" t="s">
        <v>148</v>
      </c>
      <c r="C80" s="11" t="s">
        <v>140</v>
      </c>
      <c r="D80" s="10"/>
      <c r="E80" s="10"/>
      <c r="F80" s="28"/>
      <c r="G80" s="28"/>
      <c r="H80" s="28"/>
      <c r="I80" s="28"/>
      <c r="J80" s="28"/>
      <c r="K80" s="28"/>
      <c r="L80" s="28"/>
      <c r="M80" s="57"/>
      <c r="N80" s="57"/>
    </row>
    <row r="81" spans="1:14" s="2" customFormat="1" ht="10.5">
      <c r="A81" s="50" t="s">
        <v>149</v>
      </c>
      <c r="B81" s="15" t="s">
        <v>150</v>
      </c>
      <c r="C81" s="10" t="s">
        <v>290</v>
      </c>
      <c r="D81" s="10">
        <v>1751.7</v>
      </c>
      <c r="E81" s="29">
        <v>1820</v>
      </c>
      <c r="F81" s="28"/>
      <c r="G81" s="28"/>
      <c r="H81" s="28"/>
      <c r="I81" s="28"/>
      <c r="J81" s="28"/>
      <c r="K81" s="28"/>
      <c r="L81" s="28"/>
      <c r="M81" s="57"/>
      <c r="N81" s="57"/>
    </row>
    <row r="82" spans="1:14" s="2" customFormat="1" ht="31.5">
      <c r="A82" s="50" t="s">
        <v>151</v>
      </c>
      <c r="B82" s="15" t="s">
        <v>152</v>
      </c>
      <c r="C82" s="11" t="s">
        <v>58</v>
      </c>
      <c r="D82" s="10">
        <v>98.5</v>
      </c>
      <c r="E82" s="10">
        <v>99.4</v>
      </c>
      <c r="F82" s="28"/>
      <c r="G82" s="28"/>
      <c r="H82" s="28"/>
      <c r="I82" s="28"/>
      <c r="J82" s="28"/>
      <c r="K82" s="28"/>
      <c r="L82" s="28"/>
      <c r="M82" s="57"/>
      <c r="N82" s="57"/>
    </row>
    <row r="83" spans="1:14" s="2" customFormat="1" ht="10.5">
      <c r="A83" s="50" t="s">
        <v>153</v>
      </c>
      <c r="B83" s="15" t="s">
        <v>154</v>
      </c>
      <c r="C83" s="10" t="s">
        <v>140</v>
      </c>
      <c r="D83" s="10">
        <v>103</v>
      </c>
      <c r="E83" s="10">
        <v>104.5</v>
      </c>
      <c r="F83" s="28"/>
      <c r="G83" s="28"/>
      <c r="H83" s="28"/>
      <c r="I83" s="28"/>
      <c r="J83" s="28"/>
      <c r="K83" s="28"/>
      <c r="L83" s="28"/>
      <c r="M83" s="57"/>
      <c r="N83" s="57"/>
    </row>
    <row r="84" spans="1:14" s="2" customFormat="1" ht="10.5">
      <c r="A84" s="50" t="s">
        <v>155</v>
      </c>
      <c r="B84" s="15" t="s">
        <v>404</v>
      </c>
      <c r="C84" s="11" t="s">
        <v>290</v>
      </c>
      <c r="D84" s="10">
        <v>123.4</v>
      </c>
      <c r="E84" s="10">
        <v>126.7</v>
      </c>
      <c r="F84" s="28"/>
      <c r="G84" s="28"/>
      <c r="H84" s="28"/>
      <c r="I84" s="28"/>
      <c r="J84" s="28"/>
      <c r="K84" s="28"/>
      <c r="L84" s="28"/>
      <c r="M84" s="57"/>
      <c r="N84" s="57"/>
    </row>
    <row r="85" spans="1:14" s="2" customFormat="1" ht="31.5">
      <c r="A85" s="50" t="s">
        <v>156</v>
      </c>
      <c r="B85" s="15" t="s">
        <v>157</v>
      </c>
      <c r="C85" s="11" t="s">
        <v>58</v>
      </c>
      <c r="D85" s="10"/>
      <c r="E85" s="10">
        <v>77.9</v>
      </c>
      <c r="F85" s="28"/>
      <c r="G85" s="28"/>
      <c r="H85" s="28"/>
      <c r="I85" s="28"/>
      <c r="J85" s="28"/>
      <c r="K85" s="28"/>
      <c r="L85" s="28"/>
      <c r="M85" s="57"/>
      <c r="N85" s="57"/>
    </row>
    <row r="86" spans="1:14" s="2" customFormat="1" ht="10.5">
      <c r="A86" s="50" t="s">
        <v>158</v>
      </c>
      <c r="B86" s="15" t="s">
        <v>159</v>
      </c>
      <c r="C86" s="11" t="s">
        <v>140</v>
      </c>
      <c r="D86" s="10"/>
      <c r="E86" s="10"/>
      <c r="F86" s="28"/>
      <c r="G86" s="28"/>
      <c r="H86" s="28"/>
      <c r="I86" s="28"/>
      <c r="J86" s="28"/>
      <c r="K86" s="28"/>
      <c r="L86" s="28"/>
      <c r="M86" s="57"/>
      <c r="N86" s="57"/>
    </row>
    <row r="87" spans="1:14" s="2" customFormat="1" ht="10.5">
      <c r="A87" s="50"/>
      <c r="B87" s="14" t="s">
        <v>160</v>
      </c>
      <c r="C87" s="10"/>
      <c r="D87" s="10"/>
      <c r="E87" s="10"/>
      <c r="F87" s="28"/>
      <c r="G87" s="28"/>
      <c r="H87" s="28"/>
      <c r="I87" s="28"/>
      <c r="J87" s="28"/>
      <c r="K87" s="28"/>
      <c r="L87" s="28"/>
      <c r="M87" s="57"/>
      <c r="N87" s="57"/>
    </row>
    <row r="88" spans="1:14" s="2" customFormat="1" ht="10.5">
      <c r="A88" s="50" t="s">
        <v>161</v>
      </c>
      <c r="B88" s="15" t="s">
        <v>162</v>
      </c>
      <c r="C88" s="11" t="s">
        <v>291</v>
      </c>
      <c r="D88" s="10"/>
      <c r="E88" s="10"/>
      <c r="F88" s="28"/>
      <c r="G88" s="28"/>
      <c r="H88" s="28"/>
      <c r="I88" s="28"/>
      <c r="J88" s="28"/>
      <c r="K88" s="28"/>
      <c r="L88" s="28"/>
      <c r="M88" s="57"/>
      <c r="N88" s="57"/>
    </row>
    <row r="89" spans="1:14" s="2" customFormat="1" ht="10.5">
      <c r="A89" s="50" t="s">
        <v>163</v>
      </c>
      <c r="B89" s="15" t="s">
        <v>164</v>
      </c>
      <c r="C89" s="11" t="s">
        <v>291</v>
      </c>
      <c r="D89" s="10"/>
      <c r="E89" s="10"/>
      <c r="F89" s="28"/>
      <c r="G89" s="28"/>
      <c r="H89" s="28"/>
      <c r="I89" s="28"/>
      <c r="J89" s="28"/>
      <c r="K89" s="28"/>
      <c r="L89" s="28"/>
      <c r="M89" s="57"/>
      <c r="N89" s="57"/>
    </row>
    <row r="90" spans="1:14" s="2" customFormat="1" ht="10.5">
      <c r="A90" s="50"/>
      <c r="B90" s="19" t="s">
        <v>165</v>
      </c>
      <c r="C90" s="11"/>
      <c r="D90" s="10"/>
      <c r="E90" s="10"/>
      <c r="F90" s="28"/>
      <c r="G90" s="28"/>
      <c r="H90" s="28"/>
      <c r="I90" s="28"/>
      <c r="J90" s="28"/>
      <c r="K90" s="28"/>
      <c r="L90" s="28"/>
      <c r="M90" s="57"/>
      <c r="N90" s="57"/>
    </row>
    <row r="91" spans="1:14" s="2" customFormat="1" ht="10.5">
      <c r="A91" s="50" t="s">
        <v>166</v>
      </c>
      <c r="B91" s="15" t="s">
        <v>167</v>
      </c>
      <c r="C91" s="11" t="s">
        <v>291</v>
      </c>
      <c r="D91" s="10"/>
      <c r="E91" s="10"/>
      <c r="F91" s="28"/>
      <c r="G91" s="28"/>
      <c r="H91" s="28"/>
      <c r="I91" s="28"/>
      <c r="J91" s="28"/>
      <c r="K91" s="28"/>
      <c r="L91" s="28"/>
      <c r="M91" s="57"/>
      <c r="N91" s="57"/>
    </row>
    <row r="92" spans="1:14" s="2" customFormat="1" ht="10.5">
      <c r="A92" s="50" t="s">
        <v>168</v>
      </c>
      <c r="B92" s="15" t="s">
        <v>169</v>
      </c>
      <c r="C92" s="11" t="s">
        <v>291</v>
      </c>
      <c r="D92" s="10"/>
      <c r="E92" s="10"/>
      <c r="F92" s="28"/>
      <c r="G92" s="28"/>
      <c r="H92" s="28"/>
      <c r="I92" s="28"/>
      <c r="J92" s="28"/>
      <c r="K92" s="28"/>
      <c r="L92" s="28"/>
      <c r="M92" s="57"/>
      <c r="N92" s="57"/>
    </row>
    <row r="93" spans="1:14" s="2" customFormat="1" ht="10.5">
      <c r="A93" s="50" t="s">
        <v>170</v>
      </c>
      <c r="B93" s="15" t="s">
        <v>171</v>
      </c>
      <c r="C93" s="11" t="s">
        <v>291</v>
      </c>
      <c r="D93" s="10"/>
      <c r="E93" s="10"/>
      <c r="F93" s="28"/>
      <c r="G93" s="28"/>
      <c r="H93" s="28"/>
      <c r="I93" s="28"/>
      <c r="J93" s="28"/>
      <c r="K93" s="28"/>
      <c r="L93" s="28"/>
      <c r="M93" s="57"/>
      <c r="N93" s="57"/>
    </row>
    <row r="94" spans="1:14" s="2" customFormat="1" ht="10.5">
      <c r="A94" s="50"/>
      <c r="B94" s="19" t="s">
        <v>303</v>
      </c>
      <c r="C94" s="11"/>
      <c r="D94" s="10"/>
      <c r="E94" s="10"/>
      <c r="F94" s="28"/>
      <c r="G94" s="28"/>
      <c r="H94" s="28"/>
      <c r="I94" s="28"/>
      <c r="J94" s="28"/>
      <c r="K94" s="28"/>
      <c r="L94" s="28"/>
      <c r="M94" s="57"/>
      <c r="N94" s="57"/>
    </row>
    <row r="95" spans="1:14" s="2" customFormat="1" ht="10.5">
      <c r="A95" s="50" t="s">
        <v>172</v>
      </c>
      <c r="B95" s="15" t="s">
        <v>167</v>
      </c>
      <c r="C95" s="11" t="s">
        <v>291</v>
      </c>
      <c r="D95" s="10"/>
      <c r="E95" s="10"/>
      <c r="F95" s="28"/>
      <c r="G95" s="28"/>
      <c r="H95" s="28"/>
      <c r="I95" s="28"/>
      <c r="J95" s="28"/>
      <c r="K95" s="28"/>
      <c r="L95" s="28"/>
      <c r="M95" s="57"/>
      <c r="N95" s="57"/>
    </row>
    <row r="96" spans="1:14" s="2" customFormat="1" ht="10.5">
      <c r="A96" s="50" t="s">
        <v>173</v>
      </c>
      <c r="B96" s="15" t="s">
        <v>171</v>
      </c>
      <c r="C96" s="11" t="s">
        <v>291</v>
      </c>
      <c r="D96" s="10"/>
      <c r="E96" s="10"/>
      <c r="F96" s="28"/>
      <c r="G96" s="28"/>
      <c r="H96" s="28"/>
      <c r="I96" s="28"/>
      <c r="J96" s="28"/>
      <c r="K96" s="28"/>
      <c r="L96" s="28"/>
      <c r="M96" s="57"/>
      <c r="N96" s="57"/>
    </row>
    <row r="97" spans="1:14" s="2" customFormat="1" ht="21">
      <c r="A97" s="50"/>
      <c r="B97" s="20" t="s">
        <v>174</v>
      </c>
      <c r="C97" s="10"/>
      <c r="D97" s="10"/>
      <c r="E97" s="10"/>
      <c r="F97" s="28"/>
      <c r="G97" s="28"/>
      <c r="H97" s="28"/>
      <c r="I97" s="28"/>
      <c r="J97" s="28"/>
      <c r="K97" s="28"/>
      <c r="L97" s="28"/>
      <c r="M97" s="57"/>
      <c r="N97" s="57"/>
    </row>
    <row r="98" spans="1:14" s="2" customFormat="1" ht="21">
      <c r="A98" s="50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8"/>
      <c r="G98" s="28"/>
      <c r="H98" s="28"/>
      <c r="I98" s="28"/>
      <c r="J98" s="28"/>
      <c r="K98" s="28"/>
      <c r="L98" s="28"/>
      <c r="M98" s="57"/>
      <c r="N98" s="57"/>
    </row>
    <row r="99" spans="1:14" s="2" customFormat="1" ht="30.75" customHeight="1">
      <c r="A99" s="50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8"/>
      <c r="G99" s="28"/>
      <c r="H99" s="28"/>
      <c r="I99" s="28"/>
      <c r="J99" s="28"/>
      <c r="K99" s="28"/>
      <c r="L99" s="28"/>
      <c r="M99" s="57"/>
      <c r="N99" s="57"/>
    </row>
    <row r="100" spans="1:14" s="2" customFormat="1" ht="10.5" customHeight="1">
      <c r="A100" s="50" t="s">
        <v>180</v>
      </c>
      <c r="B100" s="16" t="s">
        <v>181</v>
      </c>
      <c r="C100" s="10" t="s">
        <v>292</v>
      </c>
      <c r="D100" s="10">
        <v>1.517</v>
      </c>
      <c r="E100" s="10">
        <v>1.582</v>
      </c>
      <c r="F100" s="28"/>
      <c r="G100" s="28"/>
      <c r="H100" s="28"/>
      <c r="I100" s="28"/>
      <c r="J100" s="28"/>
      <c r="K100" s="28"/>
      <c r="L100" s="28"/>
      <c r="M100" s="57"/>
      <c r="N100" s="57"/>
    </row>
    <row r="101" spans="1:14" s="2" customFormat="1" ht="10.5">
      <c r="A101" s="50"/>
      <c r="B101" s="14" t="s">
        <v>182</v>
      </c>
      <c r="C101" s="10"/>
      <c r="D101" s="10"/>
      <c r="E101" s="10"/>
      <c r="F101" s="28"/>
      <c r="G101" s="28"/>
      <c r="H101" s="28"/>
      <c r="I101" s="28"/>
      <c r="J101" s="28"/>
      <c r="K101" s="28"/>
      <c r="L101" s="28"/>
      <c r="M101" s="57"/>
      <c r="N101" s="57"/>
    </row>
    <row r="102" spans="1:14" s="2" customFormat="1" ht="10.5">
      <c r="A102" s="50" t="s">
        <v>183</v>
      </c>
      <c r="B102" s="15" t="s">
        <v>184</v>
      </c>
      <c r="C102" s="10" t="s">
        <v>290</v>
      </c>
      <c r="D102" s="10">
        <v>370</v>
      </c>
      <c r="E102" s="10">
        <v>400</v>
      </c>
      <c r="F102" s="28"/>
      <c r="G102" s="28"/>
      <c r="H102" s="28"/>
      <c r="I102" s="28"/>
      <c r="J102" s="28"/>
      <c r="K102" s="28"/>
      <c r="L102" s="28"/>
      <c r="M102" s="57"/>
      <c r="N102" s="57"/>
    </row>
    <row r="103" spans="1:14" s="2" customFormat="1" ht="31.5">
      <c r="A103" s="50" t="s">
        <v>185</v>
      </c>
      <c r="B103" s="15" t="s">
        <v>186</v>
      </c>
      <c r="C103" s="11" t="s">
        <v>58</v>
      </c>
      <c r="D103" s="10">
        <v>36.5</v>
      </c>
      <c r="E103" s="28">
        <f>(E102/D102)/E104*10000</f>
        <v>101.22482032594392</v>
      </c>
      <c r="F103" s="28"/>
      <c r="G103" s="28"/>
      <c r="H103" s="28"/>
      <c r="I103" s="28"/>
      <c r="J103" s="28"/>
      <c r="K103" s="28"/>
      <c r="L103" s="28"/>
      <c r="M103" s="57"/>
      <c r="N103" s="57"/>
    </row>
    <row r="104" spans="1:14" s="2" customFormat="1" ht="10.5">
      <c r="A104" s="50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8"/>
      <c r="G104" s="28"/>
      <c r="H104" s="28"/>
      <c r="I104" s="28"/>
      <c r="J104" s="28"/>
      <c r="K104" s="28"/>
      <c r="L104" s="28"/>
      <c r="M104" s="57"/>
      <c r="N104" s="57"/>
    </row>
    <row r="105" spans="1:14" s="2" customFormat="1" ht="21">
      <c r="A105" s="50" t="s">
        <v>189</v>
      </c>
      <c r="B105" s="16" t="s">
        <v>190</v>
      </c>
      <c r="C105" s="10" t="s">
        <v>191</v>
      </c>
      <c r="D105" s="10"/>
      <c r="E105" s="10"/>
      <c r="F105" s="28"/>
      <c r="G105" s="28"/>
      <c r="H105" s="28"/>
      <c r="I105" s="28"/>
      <c r="J105" s="28"/>
      <c r="K105" s="28"/>
      <c r="L105" s="28"/>
      <c r="M105" s="57"/>
      <c r="N105" s="57"/>
    </row>
    <row r="106" spans="1:14" s="2" customFormat="1" ht="36">
      <c r="A106" s="50"/>
      <c r="B106" s="18" t="s">
        <v>304</v>
      </c>
      <c r="C106" s="10"/>
      <c r="D106" s="10"/>
      <c r="E106" s="10"/>
      <c r="F106" s="28"/>
      <c r="G106" s="28"/>
      <c r="H106" s="28"/>
      <c r="I106" s="28"/>
      <c r="J106" s="28"/>
      <c r="K106" s="28"/>
      <c r="L106" s="28"/>
      <c r="M106" s="57"/>
      <c r="N106" s="57"/>
    </row>
    <row r="107" spans="1:14" s="2" customFormat="1" ht="10.5">
      <c r="A107" s="50" t="s">
        <v>192</v>
      </c>
      <c r="B107" s="15" t="s">
        <v>193</v>
      </c>
      <c r="C107" s="10" t="s">
        <v>290</v>
      </c>
      <c r="D107" s="10"/>
      <c r="E107" s="10"/>
      <c r="F107" s="28"/>
      <c r="G107" s="28"/>
      <c r="H107" s="28"/>
      <c r="I107" s="28"/>
      <c r="J107" s="28"/>
      <c r="K107" s="28"/>
      <c r="L107" s="28"/>
      <c r="M107" s="57"/>
      <c r="N107" s="57"/>
    </row>
    <row r="108" spans="1:14" s="2" customFormat="1" ht="10.5">
      <c r="A108" s="50" t="s">
        <v>194</v>
      </c>
      <c r="B108" s="15" t="s">
        <v>195</v>
      </c>
      <c r="C108" s="10" t="s">
        <v>290</v>
      </c>
      <c r="D108" s="10"/>
      <c r="E108" s="10"/>
      <c r="F108" s="28"/>
      <c r="G108" s="28"/>
      <c r="H108" s="28"/>
      <c r="I108" s="28"/>
      <c r="J108" s="28"/>
      <c r="K108" s="28"/>
      <c r="L108" s="28"/>
      <c r="M108" s="57"/>
      <c r="N108" s="57"/>
    </row>
    <row r="109" spans="1:14" s="2" customFormat="1" ht="10.5">
      <c r="A109" s="50" t="s">
        <v>307</v>
      </c>
      <c r="B109" s="21" t="s">
        <v>196</v>
      </c>
      <c r="C109" s="10" t="s">
        <v>290</v>
      </c>
      <c r="D109" s="10"/>
      <c r="E109" s="10"/>
      <c r="F109" s="28"/>
      <c r="G109" s="28"/>
      <c r="H109" s="28"/>
      <c r="I109" s="28"/>
      <c r="J109" s="28"/>
      <c r="K109" s="28"/>
      <c r="L109" s="28"/>
      <c r="M109" s="57"/>
      <c r="N109" s="57"/>
    </row>
    <row r="110" spans="1:14" s="2" customFormat="1" ht="10.5">
      <c r="A110" s="50" t="s">
        <v>309</v>
      </c>
      <c r="B110" s="22" t="s">
        <v>287</v>
      </c>
      <c r="C110" s="10" t="s">
        <v>290</v>
      </c>
      <c r="D110" s="10"/>
      <c r="E110" s="10"/>
      <c r="F110" s="28"/>
      <c r="G110" s="28"/>
      <c r="H110" s="28"/>
      <c r="I110" s="28"/>
      <c r="J110" s="28"/>
      <c r="K110" s="28"/>
      <c r="L110" s="28"/>
      <c r="M110" s="57"/>
      <c r="N110" s="57"/>
    </row>
    <row r="111" spans="1:14" s="2" customFormat="1" ht="10.5">
      <c r="A111" s="50" t="s">
        <v>308</v>
      </c>
      <c r="B111" s="21" t="s">
        <v>197</v>
      </c>
      <c r="C111" s="10" t="s">
        <v>290</v>
      </c>
      <c r="D111" s="10"/>
      <c r="E111" s="10"/>
      <c r="F111" s="28"/>
      <c r="G111" s="28"/>
      <c r="H111" s="28"/>
      <c r="I111" s="28"/>
      <c r="J111" s="28"/>
      <c r="K111" s="28"/>
      <c r="L111" s="28"/>
      <c r="M111" s="57"/>
      <c r="N111" s="57"/>
    </row>
    <row r="112" spans="1:14" s="2" customFormat="1" ht="10.5">
      <c r="A112" s="50" t="s">
        <v>310</v>
      </c>
      <c r="B112" s="21" t="s">
        <v>198</v>
      </c>
      <c r="C112" s="10" t="s">
        <v>290</v>
      </c>
      <c r="D112" s="10"/>
      <c r="E112" s="10"/>
      <c r="F112" s="28"/>
      <c r="G112" s="28"/>
      <c r="H112" s="28"/>
      <c r="I112" s="28"/>
      <c r="J112" s="28"/>
      <c r="K112" s="28"/>
      <c r="L112" s="28"/>
      <c r="M112" s="57"/>
      <c r="N112" s="57"/>
    </row>
    <row r="113" spans="1:14" s="2" customFormat="1" ht="10.5">
      <c r="A113" s="50" t="s">
        <v>312</v>
      </c>
      <c r="B113" s="22" t="s">
        <v>199</v>
      </c>
      <c r="C113" s="10" t="s">
        <v>290</v>
      </c>
      <c r="D113" s="10"/>
      <c r="E113" s="10"/>
      <c r="F113" s="28"/>
      <c r="G113" s="28"/>
      <c r="H113" s="28"/>
      <c r="I113" s="28"/>
      <c r="J113" s="28"/>
      <c r="K113" s="28"/>
      <c r="L113" s="28"/>
      <c r="M113" s="57"/>
      <c r="N113" s="57"/>
    </row>
    <row r="114" spans="1:14" s="2" customFormat="1" ht="10.5">
      <c r="A114" s="50" t="s">
        <v>313</v>
      </c>
      <c r="B114" s="22" t="s">
        <v>200</v>
      </c>
      <c r="C114" s="10" t="s">
        <v>290</v>
      </c>
      <c r="D114" s="10"/>
      <c r="E114" s="10"/>
      <c r="F114" s="28"/>
      <c r="G114" s="28"/>
      <c r="H114" s="28"/>
      <c r="I114" s="28"/>
      <c r="J114" s="28"/>
      <c r="K114" s="28"/>
      <c r="L114" s="28"/>
      <c r="M114" s="57"/>
      <c r="N114" s="57"/>
    </row>
    <row r="115" spans="1:14" s="2" customFormat="1" ht="10.5">
      <c r="A115" s="50" t="s">
        <v>314</v>
      </c>
      <c r="B115" s="22" t="s">
        <v>201</v>
      </c>
      <c r="C115" s="10" t="s">
        <v>290</v>
      </c>
      <c r="D115" s="10"/>
      <c r="E115" s="10"/>
      <c r="F115" s="28"/>
      <c r="G115" s="28"/>
      <c r="H115" s="28"/>
      <c r="I115" s="28"/>
      <c r="J115" s="28"/>
      <c r="K115" s="28"/>
      <c r="L115" s="28"/>
      <c r="M115" s="57"/>
      <c r="N115" s="57"/>
    </row>
    <row r="116" spans="1:14" s="2" customFormat="1" ht="10.5">
      <c r="A116" s="50" t="s">
        <v>311</v>
      </c>
      <c r="B116" s="21" t="s">
        <v>202</v>
      </c>
      <c r="C116" s="10" t="s">
        <v>290</v>
      </c>
      <c r="D116" s="10"/>
      <c r="E116" s="10"/>
      <c r="F116" s="28"/>
      <c r="G116" s="28"/>
      <c r="H116" s="28"/>
      <c r="I116" s="28"/>
      <c r="J116" s="28"/>
      <c r="K116" s="28"/>
      <c r="L116" s="28"/>
      <c r="M116" s="57"/>
      <c r="N116" s="57"/>
    </row>
    <row r="117" spans="1:14" s="2" customFormat="1" ht="10.5" customHeight="1">
      <c r="A117" s="50"/>
      <c r="B117" s="20" t="s">
        <v>203</v>
      </c>
      <c r="C117" s="10"/>
      <c r="D117" s="10"/>
      <c r="E117" s="10"/>
      <c r="F117" s="28"/>
      <c r="G117" s="28"/>
      <c r="H117" s="28"/>
      <c r="I117" s="28"/>
      <c r="J117" s="28"/>
      <c r="K117" s="28"/>
      <c r="L117" s="28"/>
      <c r="M117" s="57"/>
      <c r="N117" s="57"/>
    </row>
    <row r="118" spans="1:14" s="32" customFormat="1" ht="21" customHeight="1">
      <c r="A118" s="51" t="s">
        <v>204</v>
      </c>
      <c r="B118" s="30" t="s">
        <v>205</v>
      </c>
      <c r="C118" s="31" t="s">
        <v>289</v>
      </c>
      <c r="D118" s="31">
        <v>1213.1</v>
      </c>
      <c r="E118" s="31">
        <v>1117.1</v>
      </c>
      <c r="F118" s="34">
        <f>F119+F132</f>
        <v>0</v>
      </c>
      <c r="G118" s="34"/>
      <c r="H118" s="34">
        <f>H119+H132</f>
        <v>0</v>
      </c>
      <c r="I118" s="34"/>
      <c r="J118" s="34">
        <f>J119+J132</f>
        <v>0</v>
      </c>
      <c r="K118" s="34"/>
      <c r="L118" s="34">
        <f>L119+L132</f>
        <v>0</v>
      </c>
      <c r="M118" s="59"/>
      <c r="N118" s="59"/>
    </row>
    <row r="119" spans="1:14" s="32" customFormat="1" ht="10.5">
      <c r="A119" s="51" t="s">
        <v>206</v>
      </c>
      <c r="B119" s="33" t="s">
        <v>207</v>
      </c>
      <c r="C119" s="31" t="s">
        <v>289</v>
      </c>
      <c r="D119" s="31">
        <v>240.2</v>
      </c>
      <c r="E119" s="31">
        <v>257.9</v>
      </c>
      <c r="F119" s="34">
        <f>F120+F131</f>
        <v>0</v>
      </c>
      <c r="G119" s="34"/>
      <c r="H119" s="34">
        <f>H120+H131</f>
        <v>0</v>
      </c>
      <c r="I119" s="34"/>
      <c r="J119" s="34">
        <f>J120+J131</f>
        <v>0</v>
      </c>
      <c r="K119" s="34"/>
      <c r="L119" s="34">
        <f>L120+L131</f>
        <v>0</v>
      </c>
      <c r="M119" s="59"/>
      <c r="N119" s="59"/>
    </row>
    <row r="120" spans="1:14" s="2" customFormat="1" ht="21" customHeight="1">
      <c r="A120" s="50" t="s">
        <v>208</v>
      </c>
      <c r="B120" s="18" t="s">
        <v>209</v>
      </c>
      <c r="C120" s="10" t="s">
        <v>289</v>
      </c>
      <c r="D120" s="10">
        <v>216.6</v>
      </c>
      <c r="E120" s="10">
        <v>226.8</v>
      </c>
      <c r="F120" s="28"/>
      <c r="G120" s="28"/>
      <c r="H120" s="28"/>
      <c r="I120" s="28"/>
      <c r="J120" s="28"/>
      <c r="K120" s="28"/>
      <c r="L120" s="28"/>
      <c r="M120" s="57"/>
      <c r="N120" s="57"/>
    </row>
    <row r="121" spans="1:14" s="2" customFormat="1" ht="10.5">
      <c r="A121" s="50" t="s">
        <v>315</v>
      </c>
      <c r="B121" s="21" t="s">
        <v>211</v>
      </c>
      <c r="C121" s="10" t="s">
        <v>289</v>
      </c>
      <c r="D121" s="10">
        <v>0</v>
      </c>
      <c r="E121" s="10">
        <v>0</v>
      </c>
      <c r="F121" s="28"/>
      <c r="G121" s="28"/>
      <c r="H121" s="28"/>
      <c r="I121" s="28"/>
      <c r="J121" s="28"/>
      <c r="K121" s="28"/>
      <c r="L121" s="28"/>
      <c r="M121" s="57"/>
      <c r="N121" s="57"/>
    </row>
    <row r="122" spans="1:14" s="2" customFormat="1" ht="10.5">
      <c r="A122" s="50" t="s">
        <v>316</v>
      </c>
      <c r="B122" s="21" t="s">
        <v>213</v>
      </c>
      <c r="C122" s="10" t="s">
        <v>289</v>
      </c>
      <c r="D122" s="10">
        <v>163.4</v>
      </c>
      <c r="E122" s="10">
        <v>173.1</v>
      </c>
      <c r="F122" s="28"/>
      <c r="G122" s="28"/>
      <c r="H122" s="28"/>
      <c r="I122" s="28"/>
      <c r="J122" s="28"/>
      <c r="K122" s="28"/>
      <c r="L122" s="28"/>
      <c r="M122" s="57"/>
      <c r="N122" s="57"/>
    </row>
    <row r="123" spans="1:14" s="2" customFormat="1" ht="10.5">
      <c r="A123" s="50" t="s">
        <v>317</v>
      </c>
      <c r="B123" s="21" t="s">
        <v>215</v>
      </c>
      <c r="C123" s="10" t="s">
        <v>289</v>
      </c>
      <c r="D123" s="10">
        <v>0</v>
      </c>
      <c r="E123" s="10">
        <v>0</v>
      </c>
      <c r="F123" s="28"/>
      <c r="G123" s="28"/>
      <c r="H123" s="28"/>
      <c r="I123" s="28"/>
      <c r="J123" s="28"/>
      <c r="K123" s="28"/>
      <c r="L123" s="28"/>
      <c r="M123" s="57"/>
      <c r="N123" s="57"/>
    </row>
    <row r="124" spans="1:14" s="2" customFormat="1" ht="10.5">
      <c r="A124" s="50" t="s">
        <v>318</v>
      </c>
      <c r="B124" s="21" t="s">
        <v>217</v>
      </c>
      <c r="C124" s="10" t="s">
        <v>289</v>
      </c>
      <c r="D124" s="10">
        <v>19.1</v>
      </c>
      <c r="E124" s="10">
        <v>21.8</v>
      </c>
      <c r="F124" s="28"/>
      <c r="G124" s="28"/>
      <c r="H124" s="28"/>
      <c r="I124" s="28"/>
      <c r="J124" s="28"/>
      <c r="K124" s="28"/>
      <c r="L124" s="28"/>
      <c r="M124" s="57"/>
      <c r="N124" s="57"/>
    </row>
    <row r="125" spans="1:14" s="2" customFormat="1" ht="21">
      <c r="A125" s="50" t="s">
        <v>319</v>
      </c>
      <c r="B125" s="23" t="s">
        <v>219</v>
      </c>
      <c r="C125" s="8" t="s">
        <v>289</v>
      </c>
      <c r="D125" s="8">
        <v>0</v>
      </c>
      <c r="E125" s="8">
        <v>0</v>
      </c>
      <c r="F125" s="39"/>
      <c r="G125" s="39"/>
      <c r="H125" s="39"/>
      <c r="I125" s="39"/>
      <c r="J125" s="39"/>
      <c r="K125" s="39"/>
      <c r="L125" s="39"/>
      <c r="M125" s="57"/>
      <c r="N125" s="57"/>
    </row>
    <row r="126" spans="1:14" s="2" customFormat="1" ht="10.5">
      <c r="A126" s="50" t="s">
        <v>320</v>
      </c>
      <c r="B126" s="21" t="s">
        <v>221</v>
      </c>
      <c r="C126" s="10" t="s">
        <v>289</v>
      </c>
      <c r="D126" s="10">
        <v>3.2</v>
      </c>
      <c r="E126" s="10">
        <v>3.5</v>
      </c>
      <c r="F126" s="28"/>
      <c r="G126" s="28"/>
      <c r="H126" s="28"/>
      <c r="I126" s="28"/>
      <c r="J126" s="28"/>
      <c r="K126" s="28"/>
      <c r="L126" s="28"/>
      <c r="M126" s="57"/>
      <c r="N126" s="57"/>
    </row>
    <row r="127" spans="1:14" s="2" customFormat="1" ht="10.5">
      <c r="A127" s="50" t="s">
        <v>321</v>
      </c>
      <c r="B127" s="21" t="s">
        <v>222</v>
      </c>
      <c r="C127" s="10" t="s">
        <v>289</v>
      </c>
      <c r="D127" s="10">
        <v>0</v>
      </c>
      <c r="E127" s="10">
        <v>0</v>
      </c>
      <c r="F127" s="28"/>
      <c r="G127" s="28"/>
      <c r="H127" s="28"/>
      <c r="I127" s="28"/>
      <c r="J127" s="28"/>
      <c r="K127" s="28"/>
      <c r="L127" s="28"/>
      <c r="M127" s="57"/>
      <c r="N127" s="57"/>
    </row>
    <row r="128" spans="1:14" s="2" customFormat="1" ht="10.5">
      <c r="A128" s="50" t="s">
        <v>322</v>
      </c>
      <c r="B128" s="21" t="s">
        <v>223</v>
      </c>
      <c r="C128" s="10" t="s">
        <v>289</v>
      </c>
      <c r="D128" s="10">
        <v>0</v>
      </c>
      <c r="E128" s="10">
        <v>0</v>
      </c>
      <c r="F128" s="28"/>
      <c r="G128" s="28"/>
      <c r="H128" s="28"/>
      <c r="I128" s="28"/>
      <c r="J128" s="28"/>
      <c r="K128" s="28"/>
      <c r="L128" s="28"/>
      <c r="M128" s="57"/>
      <c r="N128" s="57"/>
    </row>
    <row r="129" spans="1:14" s="2" customFormat="1" ht="10.5">
      <c r="A129" s="50" t="s">
        <v>323</v>
      </c>
      <c r="B129" s="21" t="s">
        <v>224</v>
      </c>
      <c r="C129" s="10" t="s">
        <v>289</v>
      </c>
      <c r="D129" s="10">
        <v>0</v>
      </c>
      <c r="E129" s="10">
        <v>0</v>
      </c>
      <c r="F129" s="28"/>
      <c r="G129" s="28"/>
      <c r="H129" s="28"/>
      <c r="I129" s="28"/>
      <c r="J129" s="28"/>
      <c r="K129" s="28"/>
      <c r="L129" s="28"/>
      <c r="M129" s="57"/>
      <c r="N129" s="57"/>
    </row>
    <row r="130" spans="1:14" s="2" customFormat="1" ht="10.5">
      <c r="A130" s="50" t="s">
        <v>324</v>
      </c>
      <c r="B130" s="21" t="s">
        <v>225</v>
      </c>
      <c r="C130" s="10" t="s">
        <v>289</v>
      </c>
      <c r="D130" s="10">
        <v>18.9</v>
      </c>
      <c r="E130" s="10">
        <v>16.2</v>
      </c>
      <c r="F130" s="28"/>
      <c r="G130" s="28"/>
      <c r="H130" s="28"/>
      <c r="I130" s="28"/>
      <c r="J130" s="28"/>
      <c r="K130" s="28"/>
      <c r="L130" s="28"/>
      <c r="M130" s="57"/>
      <c r="N130" s="57"/>
    </row>
    <row r="131" spans="1:14" s="2" customFormat="1" ht="10.5">
      <c r="A131" s="50" t="s">
        <v>210</v>
      </c>
      <c r="B131" s="19" t="s">
        <v>226</v>
      </c>
      <c r="C131" s="10" t="s">
        <v>289</v>
      </c>
      <c r="D131" s="10">
        <v>23.5</v>
      </c>
      <c r="E131" s="10">
        <v>31.1</v>
      </c>
      <c r="F131" s="28"/>
      <c r="G131" s="28"/>
      <c r="H131" s="28"/>
      <c r="I131" s="28"/>
      <c r="J131" s="28"/>
      <c r="K131" s="28"/>
      <c r="L131" s="28"/>
      <c r="M131" s="57"/>
      <c r="N131" s="57"/>
    </row>
    <row r="132" spans="1:14" s="32" customFormat="1" ht="10.5">
      <c r="A132" s="51" t="s">
        <v>212</v>
      </c>
      <c r="B132" s="33" t="s">
        <v>227</v>
      </c>
      <c r="C132" s="31" t="s">
        <v>289</v>
      </c>
      <c r="D132" s="31">
        <v>972.9</v>
      </c>
      <c r="E132" s="31">
        <v>859.2</v>
      </c>
      <c r="F132" s="34"/>
      <c r="G132" s="34"/>
      <c r="H132" s="34"/>
      <c r="I132" s="34"/>
      <c r="J132" s="34"/>
      <c r="K132" s="34"/>
      <c r="L132" s="34"/>
      <c r="M132" s="59"/>
      <c r="N132" s="59"/>
    </row>
    <row r="133" spans="1:14" s="2" customFormat="1" ht="10.5">
      <c r="A133" s="50" t="s">
        <v>325</v>
      </c>
      <c r="B133" s="21" t="s">
        <v>228</v>
      </c>
      <c r="C133" s="10" t="s">
        <v>289</v>
      </c>
      <c r="D133" s="10">
        <v>445.4</v>
      </c>
      <c r="E133" s="10">
        <v>280.3</v>
      </c>
      <c r="F133" s="28"/>
      <c r="G133" s="28"/>
      <c r="H133" s="28"/>
      <c r="I133" s="28"/>
      <c r="J133" s="28"/>
      <c r="K133" s="28"/>
      <c r="L133" s="28"/>
      <c r="M133" s="57"/>
      <c r="N133" s="57"/>
    </row>
    <row r="134" spans="1:14" s="2" customFormat="1" ht="10.5">
      <c r="A134" s="50" t="s">
        <v>326</v>
      </c>
      <c r="B134" s="21" t="s">
        <v>229</v>
      </c>
      <c r="C134" s="10" t="s">
        <v>289</v>
      </c>
      <c r="D134" s="10">
        <v>341.3</v>
      </c>
      <c r="E134" s="10">
        <v>347.8</v>
      </c>
      <c r="F134" s="28"/>
      <c r="G134" s="28"/>
      <c r="H134" s="28"/>
      <c r="I134" s="28"/>
      <c r="J134" s="28"/>
      <c r="K134" s="28"/>
      <c r="L134" s="28"/>
      <c r="M134" s="57"/>
      <c r="N134" s="57"/>
    </row>
    <row r="135" spans="1:14" s="2" customFormat="1" ht="10.5">
      <c r="A135" s="50" t="s">
        <v>327</v>
      </c>
      <c r="B135" s="21" t="s">
        <v>230</v>
      </c>
      <c r="C135" s="10" t="s">
        <v>289</v>
      </c>
      <c r="D135" s="10">
        <v>94</v>
      </c>
      <c r="E135" s="10">
        <v>164.2</v>
      </c>
      <c r="F135" s="28"/>
      <c r="G135" s="28"/>
      <c r="H135" s="28"/>
      <c r="I135" s="28"/>
      <c r="J135" s="28"/>
      <c r="K135" s="28"/>
      <c r="L135" s="28"/>
      <c r="M135" s="57"/>
      <c r="N135" s="57"/>
    </row>
    <row r="136" spans="1:14" s="2" customFormat="1" ht="10.5">
      <c r="A136" s="50" t="s">
        <v>328</v>
      </c>
      <c r="B136" s="21" t="s">
        <v>231</v>
      </c>
      <c r="C136" s="10" t="s">
        <v>289</v>
      </c>
      <c r="D136" s="10">
        <v>94</v>
      </c>
      <c r="E136" s="10">
        <v>164.2</v>
      </c>
      <c r="F136" s="28"/>
      <c r="G136" s="28"/>
      <c r="H136" s="28"/>
      <c r="I136" s="28"/>
      <c r="J136" s="28"/>
      <c r="K136" s="28"/>
      <c r="L136" s="28"/>
      <c r="M136" s="57"/>
      <c r="N136" s="57"/>
    </row>
    <row r="137" spans="1:14" s="32" customFormat="1" ht="21" customHeight="1">
      <c r="A137" s="51" t="s">
        <v>214</v>
      </c>
      <c r="B137" s="30" t="s">
        <v>232</v>
      </c>
      <c r="C137" s="31" t="s">
        <v>289</v>
      </c>
      <c r="D137" s="31">
        <v>1216.9</v>
      </c>
      <c r="E137" s="31">
        <v>1123.7</v>
      </c>
      <c r="F137" s="34"/>
      <c r="G137" s="34"/>
      <c r="H137" s="34"/>
      <c r="I137" s="34"/>
      <c r="J137" s="34"/>
      <c r="K137" s="34"/>
      <c r="L137" s="34"/>
      <c r="M137" s="59"/>
      <c r="N137" s="59"/>
    </row>
    <row r="138" spans="1:14" s="2" customFormat="1" ht="10.5">
      <c r="A138" s="50" t="s">
        <v>329</v>
      </c>
      <c r="B138" s="21" t="s">
        <v>233</v>
      </c>
      <c r="C138" s="10" t="s">
        <v>289</v>
      </c>
      <c r="D138" s="10">
        <v>184.4</v>
      </c>
      <c r="E138" s="10">
        <v>151.9</v>
      </c>
      <c r="F138" s="28"/>
      <c r="G138" s="28"/>
      <c r="H138" s="28"/>
      <c r="I138" s="28"/>
      <c r="J138" s="28"/>
      <c r="K138" s="28"/>
      <c r="L138" s="28"/>
      <c r="M138" s="57"/>
      <c r="N138" s="57"/>
    </row>
    <row r="139" spans="1:14" s="2" customFormat="1" ht="10.5">
      <c r="A139" s="50" t="s">
        <v>330</v>
      </c>
      <c r="B139" s="21" t="s">
        <v>234</v>
      </c>
      <c r="C139" s="10" t="s">
        <v>289</v>
      </c>
      <c r="D139" s="10">
        <v>4.2</v>
      </c>
      <c r="E139" s="10">
        <v>4.7</v>
      </c>
      <c r="F139" s="28"/>
      <c r="G139" s="28"/>
      <c r="H139" s="28"/>
      <c r="I139" s="28"/>
      <c r="J139" s="28"/>
      <c r="K139" s="28"/>
      <c r="L139" s="28"/>
      <c r="M139" s="57"/>
      <c r="N139" s="57"/>
    </row>
    <row r="140" spans="1:14" s="2" customFormat="1" ht="10.5" customHeight="1">
      <c r="A140" s="50" t="s">
        <v>331</v>
      </c>
      <c r="B140" s="23" t="s">
        <v>301</v>
      </c>
      <c r="C140" s="8" t="s">
        <v>289</v>
      </c>
      <c r="D140" s="8">
        <v>1.3</v>
      </c>
      <c r="E140" s="8">
        <v>3.3</v>
      </c>
      <c r="F140" s="39"/>
      <c r="G140" s="39"/>
      <c r="H140" s="39"/>
      <c r="I140" s="39"/>
      <c r="J140" s="39"/>
      <c r="K140" s="39"/>
      <c r="L140" s="39"/>
      <c r="M140" s="57"/>
      <c r="N140" s="57"/>
    </row>
    <row r="141" spans="1:14" s="2" customFormat="1" ht="10.5">
      <c r="A141" s="50" t="s">
        <v>332</v>
      </c>
      <c r="B141" s="21" t="s">
        <v>235</v>
      </c>
      <c r="C141" s="10" t="s">
        <v>289</v>
      </c>
      <c r="D141" s="10">
        <v>27.8</v>
      </c>
      <c r="E141" s="10">
        <v>33.3</v>
      </c>
      <c r="F141" s="28"/>
      <c r="G141" s="28"/>
      <c r="H141" s="28"/>
      <c r="I141" s="28"/>
      <c r="J141" s="28"/>
      <c r="K141" s="28"/>
      <c r="L141" s="28"/>
      <c r="M141" s="57"/>
      <c r="N141" s="57"/>
    </row>
    <row r="142" spans="1:14" s="2" customFormat="1" ht="10.5">
      <c r="A142" s="50" t="s">
        <v>333</v>
      </c>
      <c r="B142" s="21" t="s">
        <v>236</v>
      </c>
      <c r="C142" s="10" t="s">
        <v>289</v>
      </c>
      <c r="D142" s="10">
        <v>72.5</v>
      </c>
      <c r="E142" s="10">
        <v>71.8</v>
      </c>
      <c r="F142" s="28"/>
      <c r="G142" s="28"/>
      <c r="H142" s="28"/>
      <c r="I142" s="28"/>
      <c r="J142" s="28"/>
      <c r="K142" s="28"/>
      <c r="L142" s="28"/>
      <c r="M142" s="57"/>
      <c r="N142" s="57"/>
    </row>
    <row r="143" spans="1:14" s="2" customFormat="1" ht="10.5">
      <c r="A143" s="50" t="s">
        <v>334</v>
      </c>
      <c r="B143" s="21" t="s">
        <v>237</v>
      </c>
      <c r="C143" s="10" t="s">
        <v>289</v>
      </c>
      <c r="D143" s="10">
        <v>0</v>
      </c>
      <c r="E143" s="10">
        <v>0</v>
      </c>
      <c r="F143" s="28"/>
      <c r="G143" s="28"/>
      <c r="H143" s="28"/>
      <c r="I143" s="28"/>
      <c r="J143" s="28"/>
      <c r="K143" s="28"/>
      <c r="L143" s="28"/>
      <c r="M143" s="57"/>
      <c r="N143" s="57"/>
    </row>
    <row r="144" spans="1:14" s="2" customFormat="1" ht="10.5">
      <c r="A144" s="50" t="s">
        <v>335</v>
      </c>
      <c r="B144" s="21" t="s">
        <v>238</v>
      </c>
      <c r="C144" s="10" t="s">
        <v>289</v>
      </c>
      <c r="D144" s="10">
        <v>713.7</v>
      </c>
      <c r="E144" s="10">
        <v>693.4</v>
      </c>
      <c r="F144" s="28"/>
      <c r="G144" s="28"/>
      <c r="H144" s="28"/>
      <c r="I144" s="28"/>
      <c r="J144" s="28"/>
      <c r="K144" s="28"/>
      <c r="L144" s="28"/>
      <c r="M144" s="57"/>
      <c r="N144" s="57"/>
    </row>
    <row r="145" spans="1:14" s="2" customFormat="1" ht="10.5">
      <c r="A145" s="50" t="s">
        <v>336</v>
      </c>
      <c r="B145" s="21" t="s">
        <v>239</v>
      </c>
      <c r="C145" s="10" t="s">
        <v>289</v>
      </c>
      <c r="D145" s="10">
        <v>52</v>
      </c>
      <c r="E145" s="10">
        <v>49</v>
      </c>
      <c r="F145" s="28"/>
      <c r="G145" s="28"/>
      <c r="H145" s="28"/>
      <c r="I145" s="28"/>
      <c r="J145" s="28"/>
      <c r="K145" s="28"/>
      <c r="L145" s="28"/>
      <c r="M145" s="57"/>
      <c r="N145" s="57"/>
    </row>
    <row r="146" spans="1:14" s="2" customFormat="1" ht="10.5">
      <c r="A146" s="50" t="s">
        <v>337</v>
      </c>
      <c r="B146" s="21" t="s">
        <v>240</v>
      </c>
      <c r="C146" s="10" t="s">
        <v>289</v>
      </c>
      <c r="D146" s="10">
        <v>0</v>
      </c>
      <c r="E146" s="10">
        <v>0</v>
      </c>
      <c r="F146" s="28"/>
      <c r="G146" s="28"/>
      <c r="H146" s="28"/>
      <c r="I146" s="28"/>
      <c r="J146" s="28"/>
      <c r="K146" s="28"/>
      <c r="L146" s="28"/>
      <c r="M146" s="57"/>
      <c r="N146" s="57"/>
    </row>
    <row r="147" spans="1:14" s="2" customFormat="1" ht="10.5">
      <c r="A147" s="50" t="s">
        <v>338</v>
      </c>
      <c r="B147" s="21" t="s">
        <v>241</v>
      </c>
      <c r="C147" s="10" t="s">
        <v>289</v>
      </c>
      <c r="D147" s="10">
        <v>33.3</v>
      </c>
      <c r="E147" s="10">
        <v>37.1</v>
      </c>
      <c r="F147" s="28"/>
      <c r="G147" s="28"/>
      <c r="H147" s="28"/>
      <c r="I147" s="28"/>
      <c r="J147" s="28"/>
      <c r="K147" s="28"/>
      <c r="L147" s="28"/>
      <c r="M147" s="57"/>
      <c r="N147" s="57"/>
    </row>
    <row r="148" spans="1:14" s="2" customFormat="1" ht="10.5">
      <c r="A148" s="50" t="s">
        <v>339</v>
      </c>
      <c r="B148" s="21" t="s">
        <v>242</v>
      </c>
      <c r="C148" s="10" t="s">
        <v>289</v>
      </c>
      <c r="D148" s="10">
        <v>2.3</v>
      </c>
      <c r="E148" s="10">
        <v>2.2</v>
      </c>
      <c r="F148" s="28"/>
      <c r="G148" s="28"/>
      <c r="H148" s="28"/>
      <c r="I148" s="28"/>
      <c r="J148" s="28"/>
      <c r="K148" s="28"/>
      <c r="L148" s="28"/>
      <c r="M148" s="57"/>
      <c r="N148" s="57"/>
    </row>
    <row r="149" spans="1:14" s="2" customFormat="1" ht="10.5">
      <c r="A149" s="50" t="s">
        <v>340</v>
      </c>
      <c r="B149" s="21" t="s">
        <v>243</v>
      </c>
      <c r="C149" s="10" t="s">
        <v>289</v>
      </c>
      <c r="D149" s="10">
        <v>0</v>
      </c>
      <c r="E149" s="10">
        <v>0</v>
      </c>
      <c r="F149" s="28"/>
      <c r="G149" s="28"/>
      <c r="H149" s="28"/>
      <c r="I149" s="28"/>
      <c r="J149" s="28"/>
      <c r="K149" s="28"/>
      <c r="L149" s="28"/>
      <c r="M149" s="57"/>
      <c r="N149" s="57"/>
    </row>
    <row r="150" spans="1:14" s="2" customFormat="1" ht="10.5">
      <c r="A150" s="50" t="s">
        <v>341</v>
      </c>
      <c r="B150" s="21" t="s">
        <v>244</v>
      </c>
      <c r="C150" s="10" t="s">
        <v>289</v>
      </c>
      <c r="D150" s="10">
        <v>0.2</v>
      </c>
      <c r="E150" s="10">
        <v>0.1</v>
      </c>
      <c r="F150" s="28"/>
      <c r="G150" s="28"/>
      <c r="H150" s="28"/>
      <c r="I150" s="28"/>
      <c r="J150" s="28"/>
      <c r="K150" s="28"/>
      <c r="L150" s="28"/>
      <c r="M150" s="57"/>
      <c r="N150" s="57"/>
    </row>
    <row r="151" spans="1:14" s="2" customFormat="1" ht="21" customHeight="1">
      <c r="A151" s="50" t="s">
        <v>216</v>
      </c>
      <c r="B151" s="18" t="s">
        <v>299</v>
      </c>
      <c r="C151" s="10" t="s">
        <v>289</v>
      </c>
      <c r="D151" s="10">
        <v>-3.8</v>
      </c>
      <c r="E151" s="10">
        <v>0</v>
      </c>
      <c r="F151" s="28"/>
      <c r="G151" s="28"/>
      <c r="H151" s="28"/>
      <c r="I151" s="28"/>
      <c r="J151" s="28"/>
      <c r="K151" s="28"/>
      <c r="L151" s="28"/>
      <c r="M151" s="57"/>
      <c r="N151" s="57"/>
    </row>
    <row r="152" spans="1:14" s="2" customFormat="1" ht="10.5">
      <c r="A152" s="50" t="s">
        <v>218</v>
      </c>
      <c r="B152" s="15" t="s">
        <v>245</v>
      </c>
      <c r="C152" s="10" t="s">
        <v>289</v>
      </c>
      <c r="D152" s="10">
        <v>0</v>
      </c>
      <c r="E152" s="10">
        <v>0</v>
      </c>
      <c r="F152" s="28"/>
      <c r="G152" s="28"/>
      <c r="H152" s="28"/>
      <c r="I152" s="28"/>
      <c r="J152" s="28"/>
      <c r="K152" s="28"/>
      <c r="L152" s="28"/>
      <c r="M152" s="57"/>
      <c r="N152" s="57"/>
    </row>
    <row r="153" spans="1:14" s="2" customFormat="1" ht="21">
      <c r="A153" s="50" t="s">
        <v>220</v>
      </c>
      <c r="B153" s="16" t="s">
        <v>246</v>
      </c>
      <c r="C153" s="10" t="s">
        <v>289</v>
      </c>
      <c r="D153" s="10">
        <v>9.5</v>
      </c>
      <c r="E153" s="10">
        <v>9.1</v>
      </c>
      <c r="F153" s="28"/>
      <c r="G153" s="28"/>
      <c r="H153" s="28"/>
      <c r="I153" s="28"/>
      <c r="J153" s="28"/>
      <c r="K153" s="28"/>
      <c r="L153" s="28"/>
      <c r="M153" s="57"/>
      <c r="N153" s="57"/>
    </row>
    <row r="154" spans="1:14" s="2" customFormat="1" ht="10.5">
      <c r="A154" s="50"/>
      <c r="B154" s="14" t="s">
        <v>247</v>
      </c>
      <c r="C154" s="10"/>
      <c r="D154" s="10">
        <v>6180</v>
      </c>
      <c r="E154" s="10"/>
      <c r="F154" s="28"/>
      <c r="G154" s="28"/>
      <c r="H154" s="28"/>
      <c r="I154" s="28"/>
      <c r="J154" s="28"/>
      <c r="K154" s="28"/>
      <c r="L154" s="28"/>
      <c r="M154" s="57"/>
      <c r="N154" s="57"/>
    </row>
    <row r="155" spans="1:14" s="2" customFormat="1" ht="10.5">
      <c r="A155" s="50" t="s">
        <v>248</v>
      </c>
      <c r="B155" s="15" t="s">
        <v>249</v>
      </c>
      <c r="C155" s="10" t="s">
        <v>140</v>
      </c>
      <c r="D155" s="10"/>
      <c r="E155" s="10"/>
      <c r="F155" s="28"/>
      <c r="G155" s="28"/>
      <c r="H155" s="28"/>
      <c r="I155" s="28"/>
      <c r="J155" s="28"/>
      <c r="K155" s="28"/>
      <c r="L155" s="28"/>
      <c r="M155" s="57"/>
      <c r="N155" s="57"/>
    </row>
    <row r="156" spans="1:14" s="2" customFormat="1" ht="30.75" customHeight="1">
      <c r="A156" s="50" t="s">
        <v>250</v>
      </c>
      <c r="B156" s="16" t="s">
        <v>251</v>
      </c>
      <c r="C156" s="10" t="s">
        <v>293</v>
      </c>
      <c r="D156" s="10">
        <v>11284</v>
      </c>
      <c r="E156" s="28">
        <v>12735.68</v>
      </c>
      <c r="F156" s="28"/>
      <c r="G156" s="28"/>
      <c r="H156" s="28"/>
      <c r="I156" s="28"/>
      <c r="J156" s="28"/>
      <c r="K156" s="28"/>
      <c r="L156" s="28"/>
      <c r="M156" s="57"/>
      <c r="N156" s="57"/>
    </row>
    <row r="157" spans="1:14" s="2" customFormat="1" ht="10.5">
      <c r="A157" s="50" t="s">
        <v>342</v>
      </c>
      <c r="B157" s="21" t="s">
        <v>252</v>
      </c>
      <c r="C157" s="10" t="s">
        <v>293</v>
      </c>
      <c r="D157" s="10">
        <v>11750</v>
      </c>
      <c r="E157" s="10">
        <v>13220.96</v>
      </c>
      <c r="F157" s="28"/>
      <c r="G157" s="28"/>
      <c r="H157" s="28"/>
      <c r="I157" s="28"/>
      <c r="J157" s="28"/>
      <c r="K157" s="28"/>
      <c r="L157" s="28"/>
      <c r="M157" s="57"/>
      <c r="N157" s="57"/>
    </row>
    <row r="158" spans="1:14" s="2" customFormat="1" ht="10.5">
      <c r="A158" s="50" t="s">
        <v>343</v>
      </c>
      <c r="B158" s="21" t="s">
        <v>253</v>
      </c>
      <c r="C158" s="10" t="s">
        <v>293</v>
      </c>
      <c r="D158" s="10">
        <v>8952</v>
      </c>
      <c r="E158" s="10">
        <v>10066.27</v>
      </c>
      <c r="F158" s="28"/>
      <c r="G158" s="28"/>
      <c r="H158" s="28"/>
      <c r="I158" s="28"/>
      <c r="J158" s="28"/>
      <c r="K158" s="28"/>
      <c r="L158" s="28"/>
      <c r="M158" s="57"/>
      <c r="N158" s="57"/>
    </row>
    <row r="159" spans="1:14" s="2" customFormat="1" ht="10.5">
      <c r="A159" s="50" t="s">
        <v>344</v>
      </c>
      <c r="B159" s="21" t="s">
        <v>254</v>
      </c>
      <c r="C159" s="10" t="s">
        <v>293</v>
      </c>
      <c r="D159" s="10">
        <v>11805</v>
      </c>
      <c r="E159" s="10">
        <v>13479.66</v>
      </c>
      <c r="F159" s="28"/>
      <c r="G159" s="28"/>
      <c r="H159" s="28"/>
      <c r="I159" s="28"/>
      <c r="J159" s="28"/>
      <c r="K159" s="28"/>
      <c r="L159" s="28"/>
      <c r="M159" s="57"/>
      <c r="N159" s="57"/>
    </row>
    <row r="160" spans="1:14" s="2" customFormat="1" ht="21" customHeight="1">
      <c r="A160" s="50" t="s">
        <v>255</v>
      </c>
      <c r="B160" s="16" t="s">
        <v>256</v>
      </c>
      <c r="C160" s="10" t="s">
        <v>191</v>
      </c>
      <c r="D160" s="10"/>
      <c r="E160" s="10"/>
      <c r="F160" s="28"/>
      <c r="G160" s="28"/>
      <c r="H160" s="28"/>
      <c r="I160" s="28"/>
      <c r="J160" s="28"/>
      <c r="K160" s="28"/>
      <c r="L160" s="28"/>
      <c r="M160" s="57"/>
      <c r="N160" s="57"/>
    </row>
    <row r="161" spans="1:14" s="2" customFormat="1" ht="10.5">
      <c r="A161" s="50"/>
      <c r="B161" s="14" t="s">
        <v>257</v>
      </c>
      <c r="C161" s="10"/>
      <c r="D161" s="10"/>
      <c r="E161" s="10"/>
      <c r="F161" s="28"/>
      <c r="G161" s="28"/>
      <c r="H161" s="28"/>
      <c r="I161" s="28"/>
      <c r="J161" s="28"/>
      <c r="K161" s="28"/>
      <c r="L161" s="28"/>
      <c r="M161" s="57"/>
      <c r="N161" s="57"/>
    </row>
    <row r="162" spans="1:14" s="2" customFormat="1" ht="10.5">
      <c r="A162" s="50" t="s">
        <v>258</v>
      </c>
      <c r="B162" s="26" t="s">
        <v>259</v>
      </c>
      <c r="C162" s="1" t="s">
        <v>345</v>
      </c>
      <c r="D162" s="10">
        <f>D163+D166</f>
        <v>20.433999999999997</v>
      </c>
      <c r="E162" s="10">
        <f>E163+E166</f>
        <v>18.884</v>
      </c>
      <c r="F162" s="10"/>
      <c r="G162" s="10"/>
      <c r="H162" s="10"/>
      <c r="I162" s="10"/>
      <c r="J162" s="10"/>
      <c r="K162" s="10"/>
      <c r="L162" s="10"/>
      <c r="M162" s="57"/>
      <c r="N162" s="57"/>
    </row>
    <row r="163" spans="1:14" s="32" customFormat="1" ht="10.5">
      <c r="A163" s="51" t="s">
        <v>260</v>
      </c>
      <c r="B163" s="41" t="s">
        <v>346</v>
      </c>
      <c r="C163" s="42" t="s">
        <v>345</v>
      </c>
      <c r="D163" s="31">
        <f>SUM(D164:D165)</f>
        <v>19.717</v>
      </c>
      <c r="E163" s="31">
        <f>SUM(E164:E165)</f>
        <v>17.994</v>
      </c>
      <c r="F163" s="31"/>
      <c r="G163" s="31"/>
      <c r="H163" s="31"/>
      <c r="I163" s="31"/>
      <c r="J163" s="31"/>
      <c r="K163" s="31"/>
      <c r="L163" s="31"/>
      <c r="M163" s="59"/>
      <c r="N163" s="59"/>
    </row>
    <row r="164" spans="1:14" s="2" customFormat="1" ht="10.5">
      <c r="A164" s="50" t="s">
        <v>375</v>
      </c>
      <c r="B164" s="21" t="s">
        <v>347</v>
      </c>
      <c r="C164" s="1" t="s">
        <v>345</v>
      </c>
      <c r="D164" s="10">
        <v>19.717</v>
      </c>
      <c r="E164" s="10">
        <v>17.994</v>
      </c>
      <c r="F164" s="28"/>
      <c r="G164" s="28"/>
      <c r="H164" s="28"/>
      <c r="I164" s="28"/>
      <c r="J164" s="28"/>
      <c r="K164" s="28"/>
      <c r="L164" s="28"/>
      <c r="M164" s="57"/>
      <c r="N164" s="57"/>
    </row>
    <row r="165" spans="1:14" s="2" customFormat="1" ht="10.5">
      <c r="A165" s="52" t="s">
        <v>376</v>
      </c>
      <c r="B165" s="21" t="s">
        <v>348</v>
      </c>
      <c r="C165" s="1" t="s">
        <v>345</v>
      </c>
      <c r="D165" s="10">
        <v>0</v>
      </c>
      <c r="E165" s="10">
        <v>0</v>
      </c>
      <c r="F165" s="28"/>
      <c r="G165" s="28"/>
      <c r="H165" s="28"/>
      <c r="I165" s="28"/>
      <c r="J165" s="28"/>
      <c r="K165" s="28"/>
      <c r="L165" s="28"/>
      <c r="M165" s="57"/>
      <c r="N165" s="57"/>
    </row>
    <row r="166" spans="1:14" s="32" customFormat="1" ht="19.5" customHeight="1">
      <c r="A166" s="53" t="s">
        <v>377</v>
      </c>
      <c r="B166" s="43" t="s">
        <v>374</v>
      </c>
      <c r="C166" s="42" t="s">
        <v>345</v>
      </c>
      <c r="D166" s="31">
        <f>SUM(D167:D168)</f>
        <v>0.717</v>
      </c>
      <c r="E166" s="31">
        <f>SUM(E167:E168)</f>
        <v>0.89</v>
      </c>
      <c r="F166" s="31"/>
      <c r="G166" s="31"/>
      <c r="H166" s="31"/>
      <c r="I166" s="31"/>
      <c r="J166" s="31"/>
      <c r="K166" s="31"/>
      <c r="L166" s="31"/>
      <c r="M166" s="59"/>
      <c r="N166" s="59"/>
    </row>
    <row r="167" spans="1:14" s="2" customFormat="1" ht="10.5">
      <c r="A167" s="52" t="s">
        <v>349</v>
      </c>
      <c r="B167" s="22" t="s">
        <v>350</v>
      </c>
      <c r="C167" s="1" t="s">
        <v>345</v>
      </c>
      <c r="D167" s="10">
        <v>0.717</v>
      </c>
      <c r="E167" s="10">
        <v>0.89</v>
      </c>
      <c r="F167" s="28"/>
      <c r="G167" s="28"/>
      <c r="H167" s="28"/>
      <c r="I167" s="28"/>
      <c r="J167" s="28"/>
      <c r="K167" s="28"/>
      <c r="L167" s="28"/>
      <c r="M167" s="57"/>
      <c r="N167" s="57"/>
    </row>
    <row r="168" spans="1:14" s="2" customFormat="1" ht="10.5">
      <c r="A168" s="52" t="s">
        <v>351</v>
      </c>
      <c r="B168" s="22" t="s">
        <v>352</v>
      </c>
      <c r="C168" s="1" t="s">
        <v>345</v>
      </c>
      <c r="D168" s="10">
        <v>0</v>
      </c>
      <c r="E168" s="10">
        <v>0</v>
      </c>
      <c r="F168" s="28"/>
      <c r="G168" s="28"/>
      <c r="H168" s="28"/>
      <c r="I168" s="28"/>
      <c r="J168" s="28"/>
      <c r="K168" s="28"/>
      <c r="L168" s="28"/>
      <c r="M168" s="57"/>
      <c r="N168" s="57"/>
    </row>
    <row r="169" spans="1:14" s="2" customFormat="1" ht="21">
      <c r="A169" s="52" t="s">
        <v>261</v>
      </c>
      <c r="B169" s="26" t="s">
        <v>378</v>
      </c>
      <c r="C169" s="1" t="s">
        <v>345</v>
      </c>
      <c r="D169" s="10">
        <f>SUM(D170:D188)</f>
        <v>7325</v>
      </c>
      <c r="E169" s="10">
        <f>SUM(E170:E188)</f>
        <v>6110</v>
      </c>
      <c r="F169" s="28"/>
      <c r="G169" s="28"/>
      <c r="H169" s="28"/>
      <c r="I169" s="28"/>
      <c r="J169" s="28"/>
      <c r="K169" s="28"/>
      <c r="L169" s="28"/>
      <c r="M169" s="57"/>
      <c r="N169" s="57"/>
    </row>
    <row r="170" spans="1:14" s="2" customFormat="1" ht="16.5" customHeight="1">
      <c r="A170" s="52" t="s">
        <v>380</v>
      </c>
      <c r="B170" s="27" t="s">
        <v>379</v>
      </c>
      <c r="C170" s="1" t="s">
        <v>345</v>
      </c>
      <c r="D170" s="10">
        <v>1144</v>
      </c>
      <c r="E170" s="10">
        <v>116</v>
      </c>
      <c r="F170" s="28"/>
      <c r="G170" s="28"/>
      <c r="H170" s="28"/>
      <c r="I170" s="28"/>
      <c r="J170" s="28"/>
      <c r="K170" s="28"/>
      <c r="L170" s="28"/>
      <c r="M170" s="57"/>
      <c r="N170" s="57"/>
    </row>
    <row r="171" spans="1:14" s="2" customFormat="1" ht="11.25" customHeight="1">
      <c r="A171" s="52" t="s">
        <v>381</v>
      </c>
      <c r="B171" s="27" t="s">
        <v>353</v>
      </c>
      <c r="C171" s="1" t="s">
        <v>345</v>
      </c>
      <c r="D171" s="10">
        <v>300</v>
      </c>
      <c r="E171" s="10">
        <v>346</v>
      </c>
      <c r="F171" s="28"/>
      <c r="G171" s="28"/>
      <c r="H171" s="28"/>
      <c r="I171" s="28"/>
      <c r="J171" s="28"/>
      <c r="K171" s="28"/>
      <c r="L171" s="28"/>
      <c r="M171" s="57"/>
      <c r="N171" s="57"/>
    </row>
    <row r="172" spans="1:14" s="2" customFormat="1" ht="10.5">
      <c r="A172" s="52" t="s">
        <v>382</v>
      </c>
      <c r="B172" s="27" t="s">
        <v>354</v>
      </c>
      <c r="C172" s="1" t="s">
        <v>345</v>
      </c>
      <c r="D172" s="10">
        <v>65</v>
      </c>
      <c r="E172" s="10">
        <v>65</v>
      </c>
      <c r="F172" s="28"/>
      <c r="G172" s="28"/>
      <c r="H172" s="28"/>
      <c r="I172" s="28"/>
      <c r="J172" s="28"/>
      <c r="K172" s="28"/>
      <c r="L172" s="28"/>
      <c r="M172" s="57"/>
      <c r="N172" s="57"/>
    </row>
    <row r="173" spans="1:14" s="2" customFormat="1" ht="21">
      <c r="A173" s="52" t="s">
        <v>383</v>
      </c>
      <c r="B173" s="27" t="s">
        <v>355</v>
      </c>
      <c r="C173" s="1" t="s">
        <v>345</v>
      </c>
      <c r="D173" s="10">
        <v>904</v>
      </c>
      <c r="E173" s="10">
        <v>456</v>
      </c>
      <c r="F173" s="28"/>
      <c r="G173" s="28"/>
      <c r="H173" s="28"/>
      <c r="I173" s="28"/>
      <c r="J173" s="28"/>
      <c r="K173" s="28"/>
      <c r="L173" s="28"/>
      <c r="M173" s="57"/>
      <c r="N173" s="57"/>
    </row>
    <row r="174" spans="1:14" s="2" customFormat="1" ht="25.5" customHeight="1">
      <c r="A174" s="52" t="s">
        <v>384</v>
      </c>
      <c r="B174" s="27" t="s">
        <v>356</v>
      </c>
      <c r="C174" s="1" t="s">
        <v>345</v>
      </c>
      <c r="D174" s="10">
        <v>120</v>
      </c>
      <c r="E174" s="10">
        <v>124</v>
      </c>
      <c r="F174" s="28"/>
      <c r="G174" s="28"/>
      <c r="H174" s="28"/>
      <c r="I174" s="28"/>
      <c r="J174" s="28"/>
      <c r="K174" s="28"/>
      <c r="L174" s="28"/>
      <c r="M174" s="57"/>
      <c r="N174" s="57"/>
    </row>
    <row r="175" spans="1:14" s="2" customFormat="1" ht="10.5">
      <c r="A175" s="52" t="s">
        <v>385</v>
      </c>
      <c r="B175" s="27" t="s">
        <v>357</v>
      </c>
      <c r="C175" s="1" t="s">
        <v>345</v>
      </c>
      <c r="D175" s="10">
        <v>120</v>
      </c>
      <c r="E175" s="10">
        <v>140</v>
      </c>
      <c r="F175" s="28"/>
      <c r="G175" s="28"/>
      <c r="H175" s="28"/>
      <c r="I175" s="28"/>
      <c r="J175" s="28"/>
      <c r="K175" s="28"/>
      <c r="L175" s="28"/>
      <c r="M175" s="57"/>
      <c r="N175" s="57"/>
    </row>
    <row r="176" spans="1:14" s="2" customFormat="1" ht="21">
      <c r="A176" s="52" t="s">
        <v>386</v>
      </c>
      <c r="B176" s="27" t="s">
        <v>358</v>
      </c>
      <c r="C176" s="1" t="s">
        <v>345</v>
      </c>
      <c r="D176" s="10">
        <v>270</v>
      </c>
      <c r="E176" s="10">
        <v>300</v>
      </c>
      <c r="F176" s="28"/>
      <c r="G176" s="28"/>
      <c r="H176" s="28"/>
      <c r="I176" s="28"/>
      <c r="J176" s="28"/>
      <c r="K176" s="28"/>
      <c r="L176" s="28"/>
      <c r="M176" s="57"/>
      <c r="N176" s="57"/>
    </row>
    <row r="177" spans="1:14" s="2" customFormat="1" ht="10.5">
      <c r="A177" s="52" t="s">
        <v>387</v>
      </c>
      <c r="B177" s="27" t="s">
        <v>359</v>
      </c>
      <c r="C177" s="1" t="s">
        <v>345</v>
      </c>
      <c r="D177" s="10">
        <v>658</v>
      </c>
      <c r="E177" s="10">
        <v>688</v>
      </c>
      <c r="F177" s="28"/>
      <c r="G177" s="28"/>
      <c r="H177" s="28"/>
      <c r="I177" s="28"/>
      <c r="J177" s="28"/>
      <c r="K177" s="28"/>
      <c r="L177" s="28"/>
      <c r="M177" s="57"/>
      <c r="N177" s="57"/>
    </row>
    <row r="178" spans="1:14" s="2" customFormat="1" ht="12.75" customHeight="1">
      <c r="A178" s="52" t="s">
        <v>388</v>
      </c>
      <c r="B178" s="27" t="s">
        <v>360</v>
      </c>
      <c r="C178" s="1" t="s">
        <v>345</v>
      </c>
      <c r="D178" s="10">
        <v>27</v>
      </c>
      <c r="E178" s="10">
        <v>27</v>
      </c>
      <c r="F178" s="28"/>
      <c r="G178" s="28"/>
      <c r="H178" s="28"/>
      <c r="I178" s="28"/>
      <c r="J178" s="28"/>
      <c r="K178" s="28"/>
      <c r="L178" s="28"/>
      <c r="M178" s="57"/>
      <c r="N178" s="57"/>
    </row>
    <row r="179" spans="1:14" s="2" customFormat="1" ht="10.5">
      <c r="A179" s="52" t="s">
        <v>389</v>
      </c>
      <c r="B179" s="27" t="s">
        <v>361</v>
      </c>
      <c r="C179" s="1" t="s">
        <v>345</v>
      </c>
      <c r="D179" s="10">
        <v>38</v>
      </c>
      <c r="E179" s="10">
        <v>38</v>
      </c>
      <c r="F179" s="28"/>
      <c r="G179" s="28"/>
      <c r="H179" s="28"/>
      <c r="I179" s="28"/>
      <c r="J179" s="28"/>
      <c r="K179" s="28"/>
      <c r="L179" s="28"/>
      <c r="M179" s="57"/>
      <c r="N179" s="57"/>
    </row>
    <row r="180" spans="1:14" s="2" customFormat="1" ht="10.5">
      <c r="A180" s="52" t="s">
        <v>390</v>
      </c>
      <c r="B180" s="27" t="s">
        <v>362</v>
      </c>
      <c r="C180" s="1" t="s">
        <v>345</v>
      </c>
      <c r="D180" s="10">
        <v>47</v>
      </c>
      <c r="E180" s="10">
        <v>47</v>
      </c>
      <c r="F180" s="28"/>
      <c r="G180" s="28"/>
      <c r="H180" s="28"/>
      <c r="I180" s="28"/>
      <c r="J180" s="28"/>
      <c r="K180" s="28"/>
      <c r="L180" s="28"/>
      <c r="M180" s="57"/>
      <c r="N180" s="57"/>
    </row>
    <row r="181" spans="1:14" s="2" customFormat="1" ht="10.5">
      <c r="A181" s="52" t="s">
        <v>391</v>
      </c>
      <c r="B181" s="27" t="s">
        <v>363</v>
      </c>
      <c r="C181" s="1" t="s">
        <v>345</v>
      </c>
      <c r="D181" s="10">
        <v>104</v>
      </c>
      <c r="E181" s="10">
        <v>104</v>
      </c>
      <c r="F181" s="28"/>
      <c r="G181" s="28"/>
      <c r="H181" s="28"/>
      <c r="I181" s="28"/>
      <c r="J181" s="28"/>
      <c r="K181" s="28"/>
      <c r="L181" s="28"/>
      <c r="M181" s="57"/>
      <c r="N181" s="57"/>
    </row>
    <row r="182" spans="1:14" s="2" customFormat="1" ht="10.5">
      <c r="A182" s="52" t="s">
        <v>392</v>
      </c>
      <c r="B182" s="27" t="s">
        <v>364</v>
      </c>
      <c r="C182" s="1" t="s">
        <v>345</v>
      </c>
      <c r="D182" s="10">
        <v>12</v>
      </c>
      <c r="E182" s="10">
        <v>12</v>
      </c>
      <c r="F182" s="28"/>
      <c r="G182" s="28"/>
      <c r="H182" s="28"/>
      <c r="I182" s="28"/>
      <c r="J182" s="28"/>
      <c r="K182" s="28"/>
      <c r="L182" s="28"/>
      <c r="M182" s="57"/>
      <c r="N182" s="57"/>
    </row>
    <row r="183" spans="1:14" s="2" customFormat="1" ht="21">
      <c r="A183" s="52" t="s">
        <v>393</v>
      </c>
      <c r="B183" s="27" t="s">
        <v>365</v>
      </c>
      <c r="C183" s="1" t="s">
        <v>345</v>
      </c>
      <c r="D183" s="10"/>
      <c r="E183" s="10"/>
      <c r="F183" s="28"/>
      <c r="G183" s="28"/>
      <c r="H183" s="28"/>
      <c r="I183" s="28"/>
      <c r="J183" s="28"/>
      <c r="K183" s="28"/>
      <c r="L183" s="28"/>
      <c r="M183" s="57"/>
      <c r="N183" s="57"/>
    </row>
    <row r="184" spans="1:14" s="2" customFormat="1" ht="21">
      <c r="A184" s="52" t="s">
        <v>394</v>
      </c>
      <c r="B184" s="27" t="s">
        <v>366</v>
      </c>
      <c r="C184" s="1" t="s">
        <v>345</v>
      </c>
      <c r="D184" s="10">
        <v>777</v>
      </c>
      <c r="E184" s="10">
        <v>797</v>
      </c>
      <c r="F184" s="28"/>
      <c r="G184" s="28"/>
      <c r="H184" s="28"/>
      <c r="I184" s="28"/>
      <c r="J184" s="28"/>
      <c r="K184" s="28"/>
      <c r="L184" s="28"/>
      <c r="M184" s="57"/>
      <c r="N184" s="57"/>
    </row>
    <row r="185" spans="1:14" s="2" customFormat="1" ht="10.5">
      <c r="A185" s="52" t="s">
        <v>395</v>
      </c>
      <c r="B185" s="27" t="s">
        <v>238</v>
      </c>
      <c r="C185" s="1" t="s">
        <v>345</v>
      </c>
      <c r="D185" s="10">
        <v>1080</v>
      </c>
      <c r="E185" s="10">
        <v>1130</v>
      </c>
      <c r="F185" s="28"/>
      <c r="G185" s="28"/>
      <c r="H185" s="28"/>
      <c r="I185" s="28"/>
      <c r="J185" s="28"/>
      <c r="K185" s="28"/>
      <c r="L185" s="28"/>
      <c r="M185" s="57"/>
      <c r="N185" s="57"/>
    </row>
    <row r="186" spans="1:14" s="2" customFormat="1" ht="9.75" customHeight="1">
      <c r="A186" s="52" t="s">
        <v>396</v>
      </c>
      <c r="B186" s="27" t="s">
        <v>367</v>
      </c>
      <c r="C186" s="1" t="s">
        <v>345</v>
      </c>
      <c r="D186" s="10">
        <v>1125</v>
      </c>
      <c r="E186" s="10">
        <v>1145</v>
      </c>
      <c r="F186" s="28"/>
      <c r="G186" s="28"/>
      <c r="H186" s="28"/>
      <c r="I186" s="28"/>
      <c r="J186" s="28"/>
      <c r="K186" s="28"/>
      <c r="L186" s="28"/>
      <c r="M186" s="57"/>
      <c r="N186" s="57"/>
    </row>
    <row r="187" spans="1:14" s="2" customFormat="1" ht="21">
      <c r="A187" s="52" t="s">
        <v>397</v>
      </c>
      <c r="B187" s="27" t="s">
        <v>368</v>
      </c>
      <c r="C187" s="1" t="s">
        <v>345</v>
      </c>
      <c r="D187" s="10">
        <v>114</v>
      </c>
      <c r="E187" s="10">
        <v>114</v>
      </c>
      <c r="F187" s="28"/>
      <c r="G187" s="28"/>
      <c r="H187" s="28"/>
      <c r="I187" s="28"/>
      <c r="J187" s="28"/>
      <c r="K187" s="28"/>
      <c r="L187" s="28"/>
      <c r="M187" s="57"/>
      <c r="N187" s="57"/>
    </row>
    <row r="188" spans="1:14" s="2" customFormat="1" ht="10.5">
      <c r="A188" s="52" t="s">
        <v>398</v>
      </c>
      <c r="B188" s="27" t="s">
        <v>369</v>
      </c>
      <c r="C188" s="1" t="s">
        <v>345</v>
      </c>
      <c r="D188" s="10">
        <v>420</v>
      </c>
      <c r="E188" s="10">
        <v>461</v>
      </c>
      <c r="F188" s="28"/>
      <c r="G188" s="28"/>
      <c r="H188" s="28"/>
      <c r="I188" s="28"/>
      <c r="J188" s="28"/>
      <c r="K188" s="28"/>
      <c r="L188" s="28"/>
      <c r="M188" s="57"/>
      <c r="N188" s="57"/>
    </row>
    <row r="189" spans="1:14" s="2" customFormat="1" ht="21">
      <c r="A189" s="52" t="s">
        <v>264</v>
      </c>
      <c r="B189" s="26" t="s">
        <v>370</v>
      </c>
      <c r="C189" s="1" t="s">
        <v>345</v>
      </c>
      <c r="D189" s="10">
        <f>SUM(D190:D192)</f>
        <v>2.054</v>
      </c>
      <c r="E189" s="10">
        <f>SUM(E190:E192)</f>
        <v>2.254</v>
      </c>
      <c r="F189" s="10"/>
      <c r="G189" s="10"/>
      <c r="H189" s="10"/>
      <c r="I189" s="10"/>
      <c r="J189" s="10"/>
      <c r="K189" s="10"/>
      <c r="L189" s="10"/>
      <c r="M189" s="57"/>
      <c r="N189" s="57"/>
    </row>
    <row r="190" spans="1:14" s="2" customFormat="1" ht="21">
      <c r="A190" s="52" t="s">
        <v>399</v>
      </c>
      <c r="B190" s="27" t="s">
        <v>371</v>
      </c>
      <c r="C190" s="1" t="s">
        <v>345</v>
      </c>
      <c r="D190" s="10">
        <v>0</v>
      </c>
      <c r="E190" s="10">
        <v>0</v>
      </c>
      <c r="F190" s="28"/>
      <c r="G190" s="28"/>
      <c r="H190" s="28"/>
      <c r="I190" s="28"/>
      <c r="J190" s="28"/>
      <c r="K190" s="28"/>
      <c r="L190" s="28"/>
      <c r="M190" s="57"/>
      <c r="N190" s="57"/>
    </row>
    <row r="191" spans="1:14" s="2" customFormat="1" ht="21">
      <c r="A191" s="52" t="s">
        <v>400</v>
      </c>
      <c r="B191" s="27" t="s">
        <v>372</v>
      </c>
      <c r="C191" s="1" t="s">
        <v>345</v>
      </c>
      <c r="D191" s="10">
        <v>0.751</v>
      </c>
      <c r="E191" s="10">
        <v>0.843</v>
      </c>
      <c r="F191" s="28"/>
      <c r="G191" s="28"/>
      <c r="H191" s="28"/>
      <c r="I191" s="28"/>
      <c r="J191" s="28"/>
      <c r="K191" s="28"/>
      <c r="L191" s="28"/>
      <c r="M191" s="57"/>
      <c r="N191" s="57"/>
    </row>
    <row r="192" spans="1:14" s="2" customFormat="1" ht="21">
      <c r="A192" s="52" t="s">
        <v>401</v>
      </c>
      <c r="B192" s="27" t="s">
        <v>373</v>
      </c>
      <c r="C192" s="1" t="s">
        <v>345</v>
      </c>
      <c r="D192" s="10">
        <v>1.303</v>
      </c>
      <c r="E192" s="10">
        <v>1.411</v>
      </c>
      <c r="F192" s="28"/>
      <c r="G192" s="28"/>
      <c r="H192" s="28"/>
      <c r="I192" s="28"/>
      <c r="J192" s="28"/>
      <c r="K192" s="28"/>
      <c r="L192" s="28"/>
      <c r="M192" s="57"/>
      <c r="N192" s="57"/>
    </row>
    <row r="193" spans="1:14" s="2" customFormat="1" ht="21">
      <c r="A193" s="50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8"/>
      <c r="G193" s="28"/>
      <c r="H193" s="28"/>
      <c r="I193" s="28"/>
      <c r="J193" s="28"/>
      <c r="K193" s="28"/>
      <c r="L193" s="28"/>
      <c r="M193" s="57"/>
      <c r="N193" s="57"/>
    </row>
    <row r="194" spans="1:14" s="2" customFormat="1" ht="21">
      <c r="A194" s="50" t="s">
        <v>268</v>
      </c>
      <c r="B194" s="16" t="s">
        <v>265</v>
      </c>
      <c r="C194" s="10" t="s">
        <v>140</v>
      </c>
      <c r="D194" s="10">
        <v>117</v>
      </c>
      <c r="E194" s="28">
        <f>E193/D193*100</f>
        <v>106.3936284947872</v>
      </c>
      <c r="F194" s="28"/>
      <c r="G194" s="28"/>
      <c r="H194" s="28"/>
      <c r="I194" s="28"/>
      <c r="J194" s="28"/>
      <c r="K194" s="28"/>
      <c r="L194" s="28"/>
      <c r="M194" s="57"/>
      <c r="N194" s="57"/>
    </row>
    <row r="195" spans="1:14" s="2" customFormat="1" ht="40.5" customHeight="1">
      <c r="A195" s="50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8"/>
      <c r="G195" s="28"/>
      <c r="H195" s="28"/>
      <c r="I195" s="28"/>
      <c r="J195" s="28"/>
      <c r="K195" s="28"/>
      <c r="L195" s="28"/>
      <c r="M195" s="57"/>
      <c r="N195" s="57"/>
    </row>
    <row r="196" spans="1:14" s="2" customFormat="1" ht="30.75" customHeight="1">
      <c r="A196" s="50" t="s">
        <v>272</v>
      </c>
      <c r="B196" s="16" t="s">
        <v>269</v>
      </c>
      <c r="C196" s="10" t="s">
        <v>140</v>
      </c>
      <c r="D196" s="10"/>
      <c r="E196" s="10"/>
      <c r="F196" s="28"/>
      <c r="G196" s="28"/>
      <c r="H196" s="28"/>
      <c r="I196" s="28"/>
      <c r="J196" s="28"/>
      <c r="K196" s="28"/>
      <c r="L196" s="28"/>
      <c r="M196" s="57"/>
      <c r="N196" s="57"/>
    </row>
    <row r="197" spans="1:14" s="2" customFormat="1" ht="10.5">
      <c r="A197" s="50" t="s">
        <v>274</v>
      </c>
      <c r="B197" s="15" t="s">
        <v>271</v>
      </c>
      <c r="C197" s="10" t="s">
        <v>140</v>
      </c>
      <c r="D197" s="10"/>
      <c r="E197" s="10"/>
      <c r="F197" s="28"/>
      <c r="G197" s="28"/>
      <c r="H197" s="28"/>
      <c r="I197" s="28"/>
      <c r="J197" s="28"/>
      <c r="K197" s="28"/>
      <c r="L197" s="28"/>
      <c r="M197" s="57"/>
      <c r="N197" s="57"/>
    </row>
    <row r="198" spans="1:14" s="2" customFormat="1" ht="10.5">
      <c r="A198" s="50" t="s">
        <v>276</v>
      </c>
      <c r="B198" s="15" t="s">
        <v>273</v>
      </c>
      <c r="C198" s="10" t="s">
        <v>57</v>
      </c>
      <c r="D198" s="10"/>
      <c r="E198" s="10"/>
      <c r="F198" s="28"/>
      <c r="G198" s="28"/>
      <c r="H198" s="28"/>
      <c r="I198" s="28"/>
      <c r="J198" s="28"/>
      <c r="K198" s="28"/>
      <c r="L198" s="28"/>
      <c r="M198" s="57"/>
      <c r="N198" s="57"/>
    </row>
    <row r="199" spans="1:14" s="2" customFormat="1" ht="10.5">
      <c r="A199" s="50" t="s">
        <v>278</v>
      </c>
      <c r="B199" s="15" t="s">
        <v>275</v>
      </c>
      <c r="C199" s="10" t="s">
        <v>294</v>
      </c>
      <c r="D199" s="10"/>
      <c r="E199" s="10"/>
      <c r="F199" s="28"/>
      <c r="G199" s="28"/>
      <c r="H199" s="28"/>
      <c r="I199" s="28"/>
      <c r="J199" s="28"/>
      <c r="K199" s="28"/>
      <c r="L199" s="28"/>
      <c r="M199" s="57"/>
      <c r="N199" s="57"/>
    </row>
    <row r="200" spans="1:14" s="2" customFormat="1" ht="10.5">
      <c r="A200" s="50" t="s">
        <v>280</v>
      </c>
      <c r="B200" s="15" t="s">
        <v>277</v>
      </c>
      <c r="C200" s="10" t="s">
        <v>191</v>
      </c>
      <c r="D200" s="10">
        <v>2</v>
      </c>
      <c r="E200" s="25" t="s">
        <v>17</v>
      </c>
      <c r="F200" s="28"/>
      <c r="G200" s="28"/>
      <c r="H200" s="28"/>
      <c r="I200" s="28"/>
      <c r="J200" s="28"/>
      <c r="K200" s="28"/>
      <c r="L200" s="28"/>
      <c r="M200" s="57"/>
      <c r="N200" s="57"/>
    </row>
    <row r="201" spans="1:14" s="2" customFormat="1" ht="10.5">
      <c r="A201" s="50" t="s">
        <v>282</v>
      </c>
      <c r="B201" s="15" t="s">
        <v>279</v>
      </c>
      <c r="C201" s="10" t="s">
        <v>50</v>
      </c>
      <c r="D201" s="10"/>
      <c r="E201" s="10"/>
      <c r="F201" s="28"/>
      <c r="G201" s="28"/>
      <c r="H201" s="28"/>
      <c r="I201" s="28"/>
      <c r="J201" s="28"/>
      <c r="K201" s="28"/>
      <c r="L201" s="28"/>
      <c r="M201" s="57"/>
      <c r="N201" s="57"/>
    </row>
    <row r="202" spans="1:14" s="2" customFormat="1" ht="25.5" customHeight="1">
      <c r="A202" s="50" t="s">
        <v>284</v>
      </c>
      <c r="B202" s="16" t="s">
        <v>281</v>
      </c>
      <c r="C202" s="10" t="s">
        <v>50</v>
      </c>
      <c r="D202" s="10" t="s">
        <v>408</v>
      </c>
      <c r="E202" s="10" t="s">
        <v>405</v>
      </c>
      <c r="F202" s="28"/>
      <c r="G202" s="28"/>
      <c r="H202" s="28"/>
      <c r="I202" s="28"/>
      <c r="J202" s="28"/>
      <c r="K202" s="28"/>
      <c r="L202" s="28"/>
      <c r="M202" s="57"/>
      <c r="N202" s="57"/>
    </row>
    <row r="203" spans="1:14" s="2" customFormat="1" ht="10.5">
      <c r="A203" s="50" t="s">
        <v>402</v>
      </c>
      <c r="B203" s="15" t="s">
        <v>283</v>
      </c>
      <c r="C203" s="10" t="s">
        <v>289</v>
      </c>
      <c r="D203" s="10" t="s">
        <v>407</v>
      </c>
      <c r="E203" s="10" t="s">
        <v>409</v>
      </c>
      <c r="F203" s="28"/>
      <c r="G203" s="28"/>
      <c r="H203" s="28"/>
      <c r="I203" s="28"/>
      <c r="J203" s="28"/>
      <c r="K203" s="28"/>
      <c r="L203" s="28"/>
      <c r="M203" s="57"/>
      <c r="N203" s="57"/>
    </row>
    <row r="204" spans="1:14" s="2" customFormat="1" ht="10.5">
      <c r="A204" s="50" t="s">
        <v>403</v>
      </c>
      <c r="B204" s="15" t="s">
        <v>300</v>
      </c>
      <c r="C204" s="10" t="s">
        <v>140</v>
      </c>
      <c r="D204" s="10" t="s">
        <v>406</v>
      </c>
      <c r="E204" s="28">
        <f>(2589.1/2731.6)*100</f>
        <v>94.78327720017572</v>
      </c>
      <c r="F204" s="28"/>
      <c r="G204" s="28"/>
      <c r="H204" s="28"/>
      <c r="I204" s="28"/>
      <c r="J204" s="28"/>
      <c r="K204" s="28"/>
      <c r="L204" s="28"/>
      <c r="M204" s="57"/>
      <c r="N204" s="57"/>
    </row>
    <row r="205" spans="1:12" s="2" customFormat="1" ht="12.75">
      <c r="A205" s="156" t="s">
        <v>305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</row>
    <row r="206" spans="1:12" s="3" customFormat="1" ht="12.75">
      <c r="A206" s="158" t="s">
        <v>288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</row>
  </sheetData>
  <sheetProtection/>
  <mergeCells count="12">
    <mergeCell ref="G8:H8"/>
    <mergeCell ref="I8:J8"/>
    <mergeCell ref="K8:L8"/>
    <mergeCell ref="M8:N8"/>
    <mergeCell ref="A205:L205"/>
    <mergeCell ref="A206:L206"/>
    <mergeCell ref="A3:L3"/>
    <mergeCell ref="A5:L5"/>
    <mergeCell ref="G7:N7"/>
    <mergeCell ref="D8:D10"/>
    <mergeCell ref="E8:E10"/>
    <mergeCell ref="F8:F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="138" zoomScaleSheetLayoutView="138" zoomScalePageLayoutView="0" workbookViewId="0" topLeftCell="A4">
      <pane xSplit="3" ySplit="7" topLeftCell="D7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204" sqref="D204"/>
    </sheetView>
  </sheetViews>
  <sheetFormatPr defaultColWidth="9.00390625" defaultRowHeight="12.75" customHeight="1"/>
  <cols>
    <col min="1" max="1" width="7.25390625" style="54" bestFit="1" customWidth="1"/>
    <col min="2" max="2" width="35.125" style="24" customWidth="1"/>
    <col min="3" max="3" width="11.375" style="24" customWidth="1"/>
    <col min="4" max="4" width="6.875" style="24" customWidth="1"/>
    <col min="5" max="5" width="6.75390625" style="24" customWidth="1"/>
    <col min="6" max="6" width="8.00390625" style="40" customWidth="1"/>
    <col min="7" max="7" width="3.875" style="40" customWidth="1"/>
    <col min="8" max="8" width="7.75390625" style="40" bestFit="1" customWidth="1"/>
    <col min="9" max="9" width="4.375" style="40" customWidth="1"/>
    <col min="10" max="10" width="6.375" style="40" bestFit="1" customWidth="1"/>
    <col min="11" max="11" width="4.625" style="40" customWidth="1"/>
    <col min="12" max="12" width="6.375" style="40" bestFit="1" customWidth="1"/>
    <col min="13" max="13" width="4.625" style="24" customWidth="1"/>
    <col min="14" max="14" width="9.125" style="63" customWidth="1"/>
    <col min="15" max="16384" width="9.125" style="24" customWidth="1"/>
  </cols>
  <sheetData>
    <row r="1" spans="1:14" s="2" customFormat="1" ht="12.75" customHeight="1">
      <c r="A1" s="44"/>
      <c r="F1" s="35"/>
      <c r="G1" s="35"/>
      <c r="H1" s="35"/>
      <c r="I1" s="35"/>
      <c r="J1" s="35"/>
      <c r="K1" s="35"/>
      <c r="L1" s="35"/>
      <c r="N1" s="60"/>
    </row>
    <row r="2" spans="1:14" s="3" customFormat="1" ht="12.75" customHeight="1">
      <c r="A2" s="45"/>
      <c r="F2" s="36"/>
      <c r="G2" s="36"/>
      <c r="H2" s="36"/>
      <c r="I2" s="36"/>
      <c r="J2" s="36"/>
      <c r="K2" s="36"/>
      <c r="L2" s="36"/>
      <c r="N2" s="61"/>
    </row>
    <row r="3" spans="1:14" s="4" customFormat="1" ht="12.75" customHeight="1">
      <c r="A3" s="160" t="s">
        <v>412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N3" s="55"/>
    </row>
    <row r="4" spans="1:14" s="6" customFormat="1" ht="12.75" customHeight="1">
      <c r="A4" s="46"/>
      <c r="B4" s="5"/>
      <c r="C4" s="5"/>
      <c r="D4" s="5"/>
      <c r="E4" s="5"/>
      <c r="F4" s="37"/>
      <c r="G4" s="37"/>
      <c r="H4" s="37"/>
      <c r="I4" s="37"/>
      <c r="J4" s="37"/>
      <c r="K4" s="37"/>
      <c r="L4" s="37"/>
      <c r="M4" s="6" t="s">
        <v>414</v>
      </c>
      <c r="N4" s="5"/>
    </row>
    <row r="5" spans="1:14" s="7" customFormat="1" ht="12.75" customHeight="1">
      <c r="A5" s="172" t="s">
        <v>413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N5" s="56"/>
    </row>
    <row r="6" spans="1:14" s="3" customFormat="1" ht="12.75" customHeight="1">
      <c r="A6" s="45"/>
      <c r="F6" s="36"/>
      <c r="G6" s="36"/>
      <c r="H6" s="36"/>
      <c r="I6" s="36"/>
      <c r="J6" s="36"/>
      <c r="K6" s="36"/>
      <c r="L6" s="36"/>
      <c r="N6" s="61"/>
    </row>
    <row r="7" spans="1:14" s="2" customFormat="1" ht="12.75" customHeight="1">
      <c r="A7" s="47"/>
      <c r="B7" s="9"/>
      <c r="C7" s="9"/>
      <c r="D7" s="10" t="s">
        <v>2</v>
      </c>
      <c r="E7" s="10" t="s">
        <v>2</v>
      </c>
      <c r="F7" s="38" t="s">
        <v>410</v>
      </c>
      <c r="G7" s="153" t="s">
        <v>411</v>
      </c>
      <c r="H7" s="153"/>
      <c r="I7" s="164" t="s">
        <v>6</v>
      </c>
      <c r="J7" s="164"/>
      <c r="K7" s="164"/>
      <c r="L7" s="164"/>
      <c r="M7" s="164"/>
      <c r="N7" s="165"/>
    </row>
    <row r="8" spans="1:14" s="2" customFormat="1" ht="12.75" customHeight="1">
      <c r="A8" s="48"/>
      <c r="B8" s="12" t="s">
        <v>0</v>
      </c>
      <c r="C8" s="12" t="s">
        <v>1</v>
      </c>
      <c r="D8" s="166">
        <v>2018</v>
      </c>
      <c r="E8" s="166">
        <v>2019</v>
      </c>
      <c r="F8" s="169">
        <v>2020</v>
      </c>
      <c r="G8" s="173">
        <v>2021</v>
      </c>
      <c r="H8" s="173"/>
      <c r="I8" s="173">
        <v>2022</v>
      </c>
      <c r="J8" s="173"/>
      <c r="K8" s="173">
        <v>2023</v>
      </c>
      <c r="L8" s="173"/>
      <c r="M8" s="154">
        <v>2024</v>
      </c>
      <c r="N8" s="155"/>
    </row>
    <row r="9" spans="1:14" s="2" customFormat="1" ht="12.75" customHeight="1">
      <c r="A9" s="48"/>
      <c r="B9" s="12"/>
      <c r="C9" s="12"/>
      <c r="D9" s="167"/>
      <c r="E9" s="167"/>
      <c r="F9" s="170"/>
      <c r="G9" s="28" t="s">
        <v>3</v>
      </c>
      <c r="H9" s="28" t="s">
        <v>306</v>
      </c>
      <c r="I9" s="28" t="s">
        <v>3</v>
      </c>
      <c r="J9" s="28" t="s">
        <v>306</v>
      </c>
      <c r="K9" s="28" t="s">
        <v>3</v>
      </c>
      <c r="L9" s="28" t="s">
        <v>306</v>
      </c>
      <c r="M9" s="28" t="s">
        <v>3</v>
      </c>
      <c r="N9" s="28" t="s">
        <v>306</v>
      </c>
    </row>
    <row r="10" spans="1:14" s="2" customFormat="1" ht="12.75" customHeight="1">
      <c r="A10" s="49"/>
      <c r="B10" s="13"/>
      <c r="C10" s="13"/>
      <c r="D10" s="168"/>
      <c r="E10" s="168"/>
      <c r="F10" s="171"/>
      <c r="G10" s="28" t="s">
        <v>4</v>
      </c>
      <c r="H10" s="28" t="s">
        <v>5</v>
      </c>
      <c r="I10" s="28" t="s">
        <v>4</v>
      </c>
      <c r="J10" s="28" t="s">
        <v>5</v>
      </c>
      <c r="K10" s="28" t="s">
        <v>4</v>
      </c>
      <c r="L10" s="28" t="s">
        <v>5</v>
      </c>
      <c r="M10" s="28" t="s">
        <v>4</v>
      </c>
      <c r="N10" s="28" t="s">
        <v>5</v>
      </c>
    </row>
    <row r="11" spans="1:14" s="2" customFormat="1" ht="12.75" customHeight="1">
      <c r="A11" s="50"/>
      <c r="B11" s="14" t="s">
        <v>7</v>
      </c>
      <c r="C11" s="10"/>
      <c r="D11" s="10"/>
      <c r="E11" s="10"/>
      <c r="F11" s="28"/>
      <c r="G11" s="28"/>
      <c r="H11" s="28"/>
      <c r="I11" s="28"/>
      <c r="J11" s="28"/>
      <c r="K11" s="28"/>
      <c r="L11" s="28"/>
      <c r="M11" s="57"/>
      <c r="N11" s="62"/>
    </row>
    <row r="12" spans="1:14" s="86" customFormat="1" ht="12.75" customHeight="1">
      <c r="A12" s="79" t="s">
        <v>8</v>
      </c>
      <c r="B12" s="81" t="s">
        <v>9</v>
      </c>
      <c r="C12" s="82" t="s">
        <v>50</v>
      </c>
      <c r="D12" s="82">
        <v>35.575</v>
      </c>
      <c r="E12" s="82">
        <v>34.971</v>
      </c>
      <c r="F12" s="83">
        <v>34.485</v>
      </c>
      <c r="G12" s="83"/>
      <c r="H12" s="83">
        <v>34.485</v>
      </c>
      <c r="I12" s="83"/>
      <c r="J12" s="83">
        <v>34.485</v>
      </c>
      <c r="K12" s="83"/>
      <c r="L12" s="83">
        <v>34.485</v>
      </c>
      <c r="M12" s="84"/>
      <c r="N12" s="83">
        <v>34.485</v>
      </c>
    </row>
    <row r="13" spans="1:14" s="86" customFormat="1" ht="17.25" customHeight="1">
      <c r="A13" s="79" t="s">
        <v>10</v>
      </c>
      <c r="B13" s="81" t="s">
        <v>11</v>
      </c>
      <c r="C13" s="82" t="s">
        <v>50</v>
      </c>
      <c r="D13" s="82">
        <v>35.228</v>
      </c>
      <c r="E13" s="82">
        <v>34.713</v>
      </c>
      <c r="F13" s="83">
        <v>3.256</v>
      </c>
      <c r="G13" s="83"/>
      <c r="H13" s="83">
        <v>34.256</v>
      </c>
      <c r="I13" s="83"/>
      <c r="J13" s="83">
        <v>34.256</v>
      </c>
      <c r="K13" s="83"/>
      <c r="L13" s="83">
        <v>34.256</v>
      </c>
      <c r="M13" s="84"/>
      <c r="N13" s="83">
        <v>34.256</v>
      </c>
    </row>
    <row r="14" spans="1:14" s="95" customFormat="1" ht="16.5" customHeight="1">
      <c r="A14" s="79" t="s">
        <v>12</v>
      </c>
      <c r="B14" s="89" t="s">
        <v>42</v>
      </c>
      <c r="C14" s="82" t="s">
        <v>50</v>
      </c>
      <c r="D14" s="82">
        <v>19.717</v>
      </c>
      <c r="E14" s="82">
        <v>20.014</v>
      </c>
      <c r="F14" s="83">
        <v>19.286</v>
      </c>
      <c r="G14" s="83"/>
      <c r="H14" s="83">
        <v>19.286</v>
      </c>
      <c r="I14" s="83"/>
      <c r="J14" s="83">
        <v>19.286</v>
      </c>
      <c r="K14" s="83"/>
      <c r="L14" s="83">
        <v>19.286</v>
      </c>
      <c r="M14" s="94"/>
      <c r="N14" s="82">
        <v>19.286</v>
      </c>
    </row>
    <row r="15" spans="1:14" s="86" customFormat="1" ht="20.25" customHeight="1">
      <c r="A15" s="79" t="s">
        <v>13</v>
      </c>
      <c r="B15" s="89" t="s">
        <v>53</v>
      </c>
      <c r="C15" s="82" t="s">
        <v>50</v>
      </c>
      <c r="D15" s="82">
        <v>7.425</v>
      </c>
      <c r="E15" s="82">
        <v>6.793</v>
      </c>
      <c r="F15" s="83">
        <v>7.16</v>
      </c>
      <c r="G15" s="83"/>
      <c r="H15" s="83">
        <v>7.16</v>
      </c>
      <c r="I15" s="83"/>
      <c r="J15" s="83">
        <v>7.16</v>
      </c>
      <c r="K15" s="83"/>
      <c r="L15" s="83">
        <v>7.16</v>
      </c>
      <c r="M15" s="84"/>
      <c r="N15" s="85">
        <v>7.16</v>
      </c>
    </row>
    <row r="16" spans="1:14" s="86" customFormat="1" ht="12.75" customHeight="1">
      <c r="A16" s="79" t="s">
        <v>14</v>
      </c>
      <c r="B16" s="81" t="s">
        <v>59</v>
      </c>
      <c r="C16" s="82" t="s">
        <v>51</v>
      </c>
      <c r="D16" s="82"/>
      <c r="E16" s="82"/>
      <c r="F16" s="83"/>
      <c r="G16" s="83"/>
      <c r="H16" s="83"/>
      <c r="I16" s="83"/>
      <c r="J16" s="83"/>
      <c r="K16" s="83"/>
      <c r="L16" s="83"/>
      <c r="M16" s="84"/>
      <c r="N16" s="85"/>
    </row>
    <row r="17" spans="1:14" s="86" customFormat="1" ht="12.75" customHeight="1">
      <c r="A17" s="79" t="s">
        <v>15</v>
      </c>
      <c r="B17" s="81" t="s">
        <v>16</v>
      </c>
      <c r="C17" s="87" t="s">
        <v>52</v>
      </c>
      <c r="D17" s="82">
        <v>12.1</v>
      </c>
      <c r="E17" s="82">
        <v>10.1</v>
      </c>
      <c r="F17" s="83">
        <v>8.7</v>
      </c>
      <c r="G17" s="83"/>
      <c r="H17" s="83">
        <v>8.7</v>
      </c>
      <c r="I17" s="83"/>
      <c r="J17" s="83">
        <v>8.7</v>
      </c>
      <c r="K17" s="83"/>
      <c r="L17" s="83">
        <v>8.7</v>
      </c>
      <c r="M17" s="84"/>
      <c r="N17" s="85">
        <v>8.7</v>
      </c>
    </row>
    <row r="18" spans="1:14" s="86" customFormat="1" ht="12.75" customHeight="1">
      <c r="A18" s="79" t="s">
        <v>17</v>
      </c>
      <c r="B18" s="81" t="s">
        <v>18</v>
      </c>
      <c r="C18" s="82" t="s">
        <v>54</v>
      </c>
      <c r="D18" s="82"/>
      <c r="E18" s="82"/>
      <c r="F18" s="83"/>
      <c r="G18" s="83"/>
      <c r="H18" s="83"/>
      <c r="I18" s="83"/>
      <c r="J18" s="83"/>
      <c r="K18" s="83"/>
      <c r="L18" s="83"/>
      <c r="M18" s="84"/>
      <c r="N18" s="85"/>
    </row>
    <row r="19" spans="1:14" s="86" customFormat="1" ht="12.75" customHeight="1">
      <c r="A19" s="79" t="s">
        <v>19</v>
      </c>
      <c r="B19" s="81" t="s">
        <v>20</v>
      </c>
      <c r="C19" s="87" t="s">
        <v>55</v>
      </c>
      <c r="D19" s="82">
        <v>13.7</v>
      </c>
      <c r="E19" s="82">
        <v>12.6</v>
      </c>
      <c r="F19" s="83">
        <v>13.7</v>
      </c>
      <c r="G19" s="83"/>
      <c r="H19" s="83">
        <v>13.7</v>
      </c>
      <c r="I19" s="83"/>
      <c r="J19" s="83">
        <v>13.7</v>
      </c>
      <c r="K19" s="83"/>
      <c r="L19" s="83">
        <v>13.7</v>
      </c>
      <c r="M19" s="84"/>
      <c r="N19" s="85">
        <v>13.7</v>
      </c>
    </row>
    <row r="20" spans="1:14" s="86" customFormat="1" ht="12.75" customHeight="1">
      <c r="A20" s="79" t="s">
        <v>21</v>
      </c>
      <c r="B20" s="81" t="s">
        <v>22</v>
      </c>
      <c r="C20" s="82" t="s">
        <v>56</v>
      </c>
      <c r="D20" s="82">
        <v>-1.6</v>
      </c>
      <c r="E20" s="82">
        <v>-2.5</v>
      </c>
      <c r="F20" s="83">
        <v>-5</v>
      </c>
      <c r="G20" s="83"/>
      <c r="H20" s="83">
        <v>1</v>
      </c>
      <c r="I20" s="83"/>
      <c r="J20" s="83">
        <v>1</v>
      </c>
      <c r="K20" s="83"/>
      <c r="L20" s="83">
        <v>1</v>
      </c>
      <c r="M20" s="84"/>
      <c r="N20" s="85">
        <v>1</v>
      </c>
    </row>
    <row r="21" spans="1:14" s="86" customFormat="1" ht="12.75" customHeight="1">
      <c r="A21" s="79" t="s">
        <v>23</v>
      </c>
      <c r="B21" s="81" t="s">
        <v>24</v>
      </c>
      <c r="C21" s="82" t="s">
        <v>50</v>
      </c>
      <c r="D21" s="82">
        <v>-637</v>
      </c>
      <c r="E21" s="82">
        <v>-0.423</v>
      </c>
      <c r="F21" s="83">
        <v>-0.285</v>
      </c>
      <c r="G21" s="83"/>
      <c r="H21" s="83">
        <v>-0.2</v>
      </c>
      <c r="I21" s="83"/>
      <c r="J21" s="83">
        <v>-0.2</v>
      </c>
      <c r="K21" s="83"/>
      <c r="L21" s="83">
        <v>-0.2</v>
      </c>
      <c r="M21" s="84"/>
      <c r="N21" s="85">
        <v>-0.2</v>
      </c>
    </row>
    <row r="22" spans="1:14" s="2" customFormat="1" ht="12.75" customHeight="1">
      <c r="A22" s="50"/>
      <c r="B22" s="14" t="s">
        <v>25</v>
      </c>
      <c r="C22" s="10"/>
      <c r="D22" s="10"/>
      <c r="E22" s="10"/>
      <c r="F22" s="28"/>
      <c r="G22" s="28"/>
      <c r="H22" s="28"/>
      <c r="I22" s="28"/>
      <c r="J22" s="28"/>
      <c r="K22" s="28"/>
      <c r="L22" s="28"/>
      <c r="M22" s="57"/>
      <c r="N22" s="62"/>
    </row>
    <row r="23" spans="1:14" s="2" customFormat="1" ht="12.75" customHeight="1">
      <c r="A23" s="50" t="s">
        <v>26</v>
      </c>
      <c r="B23" s="15" t="s">
        <v>25</v>
      </c>
      <c r="C23" s="10" t="s">
        <v>289</v>
      </c>
      <c r="D23" s="10">
        <v>12020.61</v>
      </c>
      <c r="E23" s="10">
        <v>12174.8</v>
      </c>
      <c r="F23" s="28">
        <v>12.27</v>
      </c>
      <c r="G23" s="28"/>
      <c r="H23" s="28">
        <v>13.35</v>
      </c>
      <c r="I23" s="28"/>
      <c r="J23" s="28">
        <v>14.13</v>
      </c>
      <c r="K23" s="28"/>
      <c r="L23" s="28">
        <v>15.03</v>
      </c>
      <c r="M23" s="57"/>
      <c r="N23" s="62">
        <v>15.72</v>
      </c>
    </row>
    <row r="24" spans="1:14" s="2" customFormat="1" ht="12.75" customHeight="1">
      <c r="A24" s="50" t="s">
        <v>27</v>
      </c>
      <c r="B24" s="15" t="s">
        <v>28</v>
      </c>
      <c r="C24" s="10" t="s">
        <v>57</v>
      </c>
      <c r="D24" s="10"/>
      <c r="E24" s="10"/>
      <c r="F24" s="28"/>
      <c r="G24" s="28"/>
      <c r="H24" s="28"/>
      <c r="I24" s="28"/>
      <c r="J24" s="28"/>
      <c r="K24" s="28"/>
      <c r="L24" s="28"/>
      <c r="M24" s="57"/>
      <c r="N24" s="62"/>
    </row>
    <row r="25" spans="1:14" s="2" customFormat="1" ht="12.75" customHeight="1">
      <c r="A25" s="50" t="s">
        <v>29</v>
      </c>
      <c r="B25" s="15" t="s">
        <v>30</v>
      </c>
      <c r="C25" s="10" t="s">
        <v>57</v>
      </c>
      <c r="D25" s="10"/>
      <c r="E25" s="10"/>
      <c r="F25" s="28"/>
      <c r="G25" s="28"/>
      <c r="H25" s="28"/>
      <c r="I25" s="28"/>
      <c r="J25" s="28"/>
      <c r="K25" s="28"/>
      <c r="L25" s="28"/>
      <c r="M25" s="57"/>
      <c r="N25" s="62"/>
    </row>
    <row r="26" spans="1:14" s="2" customFormat="1" ht="12.75" customHeight="1">
      <c r="A26" s="50"/>
      <c r="B26" s="14" t="s">
        <v>31</v>
      </c>
      <c r="C26" s="10"/>
      <c r="D26" s="10"/>
      <c r="E26" s="10"/>
      <c r="F26" s="28"/>
      <c r="G26" s="28"/>
      <c r="H26" s="28"/>
      <c r="I26" s="28"/>
      <c r="J26" s="28"/>
      <c r="K26" s="28"/>
      <c r="L26" s="28"/>
      <c r="M26" s="57"/>
      <c r="N26" s="62"/>
    </row>
    <row r="27" spans="1:14" s="2" customFormat="1" ht="18" customHeight="1">
      <c r="A27" s="50" t="s">
        <v>32</v>
      </c>
      <c r="B27" s="16" t="s">
        <v>33</v>
      </c>
      <c r="C27" s="10" t="s">
        <v>289</v>
      </c>
      <c r="D27" s="10">
        <v>12.02</v>
      </c>
      <c r="E27" s="10">
        <v>12.175</v>
      </c>
      <c r="F27" s="28">
        <v>13.205</v>
      </c>
      <c r="G27" s="28"/>
      <c r="H27" s="28">
        <v>14.5</v>
      </c>
      <c r="I27" s="28"/>
      <c r="J27" s="28">
        <v>15.4</v>
      </c>
      <c r="K27" s="28"/>
      <c r="L27" s="28">
        <v>16.4</v>
      </c>
      <c r="M27" s="57"/>
      <c r="N27" s="62">
        <v>17.2</v>
      </c>
    </row>
    <row r="28" spans="1:14" s="2" customFormat="1" ht="12.75" customHeight="1">
      <c r="A28" s="50" t="s">
        <v>34</v>
      </c>
      <c r="B28" s="15" t="s">
        <v>35</v>
      </c>
      <c r="C28" s="11" t="s">
        <v>58</v>
      </c>
      <c r="D28" s="10">
        <v>104.5</v>
      </c>
      <c r="E28" s="10">
        <v>98.8</v>
      </c>
      <c r="F28" s="28">
        <v>110.3</v>
      </c>
      <c r="G28" s="28"/>
      <c r="H28" s="28">
        <v>104.1</v>
      </c>
      <c r="I28" s="28"/>
      <c r="J28" s="28">
        <v>101.6</v>
      </c>
      <c r="K28" s="28"/>
      <c r="L28" s="28">
        <v>102.4</v>
      </c>
      <c r="M28" s="57"/>
      <c r="N28" s="62">
        <v>101.2</v>
      </c>
    </row>
    <row r="29" spans="1:14" s="2" customFormat="1" ht="12.75" customHeight="1">
      <c r="A29" s="50"/>
      <c r="B29" s="18" t="s">
        <v>36</v>
      </c>
      <c r="C29" s="10"/>
      <c r="D29" s="10"/>
      <c r="E29" s="10"/>
      <c r="F29" s="28"/>
      <c r="G29" s="28"/>
      <c r="H29" s="28"/>
      <c r="I29" s="28"/>
      <c r="J29" s="28"/>
      <c r="K29" s="28"/>
      <c r="L29" s="28"/>
      <c r="M29" s="57"/>
      <c r="N29" s="62"/>
    </row>
    <row r="30" spans="1:14" s="2" customFormat="1" ht="12.75" customHeight="1">
      <c r="A30" s="50" t="s">
        <v>37</v>
      </c>
      <c r="B30" s="19" t="s">
        <v>109</v>
      </c>
      <c r="C30" s="11" t="s">
        <v>58</v>
      </c>
      <c r="D30" s="10">
        <v>198.7</v>
      </c>
      <c r="E30" s="10">
        <v>99.4</v>
      </c>
      <c r="F30" s="28">
        <v>134.2</v>
      </c>
      <c r="G30" s="28"/>
      <c r="H30" s="28">
        <v>126.1</v>
      </c>
      <c r="I30" s="28"/>
      <c r="J30" s="28">
        <v>103.7</v>
      </c>
      <c r="K30" s="28"/>
      <c r="L30" s="28">
        <v>105.4</v>
      </c>
      <c r="M30" s="57"/>
      <c r="N30" s="62">
        <v>103.4</v>
      </c>
    </row>
    <row r="31" spans="1:14" s="2" customFormat="1" ht="12.75" customHeight="1">
      <c r="A31" s="50" t="s">
        <v>38</v>
      </c>
      <c r="B31" s="15" t="s">
        <v>39</v>
      </c>
      <c r="C31" s="11" t="s">
        <v>58</v>
      </c>
      <c r="D31" s="10"/>
      <c r="E31" s="10"/>
      <c r="F31" s="28"/>
      <c r="G31" s="28"/>
      <c r="H31" s="28"/>
      <c r="I31" s="28"/>
      <c r="J31" s="28"/>
      <c r="K31" s="28"/>
      <c r="L31" s="28"/>
      <c r="M31" s="57"/>
      <c r="N31" s="62"/>
    </row>
    <row r="32" spans="1:14" s="2" customFormat="1" ht="12.75" customHeight="1">
      <c r="A32" s="50" t="s">
        <v>40</v>
      </c>
      <c r="B32" s="15" t="s">
        <v>41</v>
      </c>
      <c r="C32" s="11" t="s">
        <v>58</v>
      </c>
      <c r="D32" s="10"/>
      <c r="E32" s="10"/>
      <c r="F32" s="28"/>
      <c r="G32" s="28"/>
      <c r="H32" s="28"/>
      <c r="I32" s="28"/>
      <c r="J32" s="28"/>
      <c r="K32" s="28"/>
      <c r="L32" s="28"/>
      <c r="M32" s="57"/>
      <c r="N32" s="62"/>
    </row>
    <row r="33" spans="1:14" s="2" customFormat="1" ht="12.75" customHeight="1">
      <c r="A33" s="50" t="s">
        <v>43</v>
      </c>
      <c r="B33" s="15" t="s">
        <v>46</v>
      </c>
      <c r="C33" s="11" t="s">
        <v>58</v>
      </c>
      <c r="D33" s="10"/>
      <c r="E33" s="10"/>
      <c r="F33" s="28"/>
      <c r="G33" s="28"/>
      <c r="H33" s="28"/>
      <c r="I33" s="28"/>
      <c r="J33" s="28"/>
      <c r="K33" s="28"/>
      <c r="L33" s="28"/>
      <c r="M33" s="57"/>
      <c r="N33" s="62"/>
    </row>
    <row r="34" spans="1:14" s="2" customFormat="1" ht="18.75" customHeight="1">
      <c r="A34" s="50" t="s">
        <v>44</v>
      </c>
      <c r="B34" s="15" t="s">
        <v>47</v>
      </c>
      <c r="C34" s="11" t="s">
        <v>58</v>
      </c>
      <c r="D34" s="10"/>
      <c r="E34" s="10"/>
      <c r="F34" s="28"/>
      <c r="G34" s="28"/>
      <c r="H34" s="28"/>
      <c r="I34" s="28"/>
      <c r="J34" s="28"/>
      <c r="K34" s="28"/>
      <c r="L34" s="28"/>
      <c r="M34" s="57"/>
      <c r="N34" s="62"/>
    </row>
    <row r="35" spans="1:14" s="2" customFormat="1" ht="12.75" customHeight="1">
      <c r="A35" s="50" t="s">
        <v>45</v>
      </c>
      <c r="B35" s="16" t="s">
        <v>48</v>
      </c>
      <c r="C35" s="11" t="s">
        <v>58</v>
      </c>
      <c r="D35" s="10"/>
      <c r="E35" s="10"/>
      <c r="F35" s="28"/>
      <c r="G35" s="28"/>
      <c r="H35" s="28"/>
      <c r="I35" s="28"/>
      <c r="J35" s="28"/>
      <c r="K35" s="28"/>
      <c r="L35" s="28"/>
      <c r="M35" s="57"/>
      <c r="N35" s="62"/>
    </row>
    <row r="36" spans="1:14" s="2" customFormat="1" ht="12.75" customHeight="1">
      <c r="A36" s="50" t="s">
        <v>49</v>
      </c>
      <c r="B36" s="19" t="s">
        <v>110</v>
      </c>
      <c r="C36" s="11" t="s">
        <v>58</v>
      </c>
      <c r="D36" s="10">
        <v>96.5</v>
      </c>
      <c r="E36" s="10">
        <v>99.5</v>
      </c>
      <c r="F36" s="28">
        <v>100.8</v>
      </c>
      <c r="G36" s="28"/>
      <c r="H36" s="28">
        <v>94.5</v>
      </c>
      <c r="I36" s="28"/>
      <c r="J36" s="28">
        <v>100.2</v>
      </c>
      <c r="K36" s="28"/>
      <c r="L36" s="28">
        <v>100.3</v>
      </c>
      <c r="M36" s="57"/>
      <c r="N36" s="64">
        <v>100.5</v>
      </c>
    </row>
    <row r="37" spans="1:14" s="2" customFormat="1" ht="12.75" customHeight="1">
      <c r="A37" s="50" t="s">
        <v>60</v>
      </c>
      <c r="B37" s="15" t="s">
        <v>61</v>
      </c>
      <c r="C37" s="11" t="s">
        <v>58</v>
      </c>
      <c r="D37" s="10">
        <v>106.8</v>
      </c>
      <c r="E37" s="10">
        <v>99.5</v>
      </c>
      <c r="F37" s="28">
        <v>100.8</v>
      </c>
      <c r="G37" s="28"/>
      <c r="H37" s="28">
        <v>94.5</v>
      </c>
      <c r="I37" s="28"/>
      <c r="J37" s="28">
        <v>100.2</v>
      </c>
      <c r="K37" s="28"/>
      <c r="L37" s="28">
        <v>100.3</v>
      </c>
      <c r="M37" s="57"/>
      <c r="N37" s="64">
        <v>100.5</v>
      </c>
    </row>
    <row r="38" spans="1:14" s="2" customFormat="1" ht="12.75" customHeight="1">
      <c r="A38" s="50" t="s">
        <v>62</v>
      </c>
      <c r="B38" s="15" t="s">
        <v>63</v>
      </c>
      <c r="C38" s="11" t="s">
        <v>58</v>
      </c>
      <c r="D38" s="10"/>
      <c r="E38" s="10"/>
      <c r="F38" s="28"/>
      <c r="G38" s="28"/>
      <c r="H38" s="28"/>
      <c r="I38" s="28"/>
      <c r="J38" s="28"/>
      <c r="K38" s="28"/>
      <c r="L38" s="28"/>
      <c r="M38" s="57"/>
      <c r="N38" s="62"/>
    </row>
    <row r="39" spans="1:14" s="2" customFormat="1" ht="12.75" customHeight="1">
      <c r="A39" s="50" t="s">
        <v>64</v>
      </c>
      <c r="B39" s="15" t="s">
        <v>65</v>
      </c>
      <c r="C39" s="11" t="s">
        <v>58</v>
      </c>
      <c r="D39" s="10"/>
      <c r="E39" s="10"/>
      <c r="F39" s="28"/>
      <c r="G39" s="28"/>
      <c r="H39" s="28"/>
      <c r="I39" s="28"/>
      <c r="J39" s="28"/>
      <c r="K39" s="28"/>
      <c r="L39" s="28"/>
      <c r="M39" s="57"/>
      <c r="N39" s="62"/>
    </row>
    <row r="40" spans="1:14" s="2" customFormat="1" ht="12.75" customHeight="1">
      <c r="A40" s="50" t="s">
        <v>66</v>
      </c>
      <c r="B40" s="15" t="s">
        <v>67</v>
      </c>
      <c r="C40" s="11" t="s">
        <v>58</v>
      </c>
      <c r="D40" s="10"/>
      <c r="E40" s="10"/>
      <c r="F40" s="28"/>
      <c r="G40" s="28"/>
      <c r="H40" s="28"/>
      <c r="I40" s="28"/>
      <c r="J40" s="28"/>
      <c r="K40" s="28"/>
      <c r="L40" s="28"/>
      <c r="M40" s="57"/>
      <c r="N40" s="62"/>
    </row>
    <row r="41" spans="1:14" s="2" customFormat="1" ht="12.75" customHeight="1">
      <c r="A41" s="50" t="s">
        <v>68</v>
      </c>
      <c r="B41" s="15" t="s">
        <v>69</v>
      </c>
      <c r="C41" s="11" t="s">
        <v>58</v>
      </c>
      <c r="D41" s="10"/>
      <c r="E41" s="10"/>
      <c r="F41" s="28"/>
      <c r="G41" s="28"/>
      <c r="H41" s="28"/>
      <c r="I41" s="28"/>
      <c r="J41" s="28"/>
      <c r="K41" s="28"/>
      <c r="L41" s="28"/>
      <c r="M41" s="57"/>
      <c r="N41" s="62"/>
    </row>
    <row r="42" spans="1:14" s="2" customFormat="1" ht="12.75" customHeight="1">
      <c r="A42" s="50" t="s">
        <v>70</v>
      </c>
      <c r="B42" s="15" t="s">
        <v>71</v>
      </c>
      <c r="C42" s="11" t="s">
        <v>58</v>
      </c>
      <c r="D42" s="10"/>
      <c r="E42" s="10"/>
      <c r="F42" s="28"/>
      <c r="G42" s="28"/>
      <c r="H42" s="28"/>
      <c r="I42" s="28"/>
      <c r="J42" s="28"/>
      <c r="K42" s="28"/>
      <c r="L42" s="28"/>
      <c r="M42" s="57"/>
      <c r="N42" s="62"/>
    </row>
    <row r="43" spans="1:14" s="2" customFormat="1" ht="18" customHeight="1">
      <c r="A43" s="50" t="s">
        <v>72</v>
      </c>
      <c r="B43" s="16" t="s">
        <v>73</v>
      </c>
      <c r="C43" s="11" t="s">
        <v>58</v>
      </c>
      <c r="D43" s="10"/>
      <c r="E43" s="10"/>
      <c r="F43" s="28"/>
      <c r="G43" s="28"/>
      <c r="H43" s="28"/>
      <c r="I43" s="28"/>
      <c r="J43" s="28"/>
      <c r="K43" s="28"/>
      <c r="L43" s="28"/>
      <c r="M43" s="57"/>
      <c r="N43" s="62"/>
    </row>
    <row r="44" spans="1:14" s="2" customFormat="1" ht="24" customHeight="1">
      <c r="A44" s="50" t="s">
        <v>74</v>
      </c>
      <c r="B44" s="15" t="s">
        <v>75</v>
      </c>
      <c r="C44" s="11" t="s">
        <v>58</v>
      </c>
      <c r="D44" s="10"/>
      <c r="E44" s="10"/>
      <c r="F44" s="28"/>
      <c r="G44" s="28"/>
      <c r="H44" s="28"/>
      <c r="I44" s="28"/>
      <c r="J44" s="28"/>
      <c r="K44" s="28"/>
      <c r="L44" s="28"/>
      <c r="M44" s="57"/>
      <c r="N44" s="62"/>
    </row>
    <row r="45" spans="1:14" s="2" customFormat="1" ht="18" customHeight="1">
      <c r="A45" s="50" t="s">
        <v>76</v>
      </c>
      <c r="B45" s="16" t="s">
        <v>77</v>
      </c>
      <c r="C45" s="11" t="s">
        <v>58</v>
      </c>
      <c r="D45" s="10"/>
      <c r="E45" s="10"/>
      <c r="F45" s="28"/>
      <c r="G45" s="28"/>
      <c r="H45" s="28"/>
      <c r="I45" s="28"/>
      <c r="J45" s="28"/>
      <c r="K45" s="28"/>
      <c r="L45" s="28"/>
      <c r="M45" s="57"/>
      <c r="N45" s="62"/>
    </row>
    <row r="46" spans="1:14" s="2" customFormat="1" ht="12.75" customHeight="1">
      <c r="A46" s="50" t="s">
        <v>78</v>
      </c>
      <c r="B46" s="15" t="s">
        <v>79</v>
      </c>
      <c r="C46" s="11" t="s">
        <v>58</v>
      </c>
      <c r="D46" s="10"/>
      <c r="E46" s="10"/>
      <c r="F46" s="28"/>
      <c r="G46" s="28"/>
      <c r="H46" s="28"/>
      <c r="I46" s="28"/>
      <c r="J46" s="28"/>
      <c r="K46" s="28"/>
      <c r="L46" s="28"/>
      <c r="M46" s="57"/>
      <c r="N46" s="62"/>
    </row>
    <row r="47" spans="1:14" s="2" customFormat="1" ht="12.75" customHeight="1">
      <c r="A47" s="50" t="s">
        <v>80</v>
      </c>
      <c r="B47" s="16" t="s">
        <v>81</v>
      </c>
      <c r="C47" s="11" t="s">
        <v>58</v>
      </c>
      <c r="D47" s="10"/>
      <c r="E47" s="10"/>
      <c r="F47" s="28"/>
      <c r="G47" s="28"/>
      <c r="H47" s="28"/>
      <c r="I47" s="28"/>
      <c r="J47" s="28"/>
      <c r="K47" s="28"/>
      <c r="L47" s="28"/>
      <c r="M47" s="57"/>
      <c r="N47" s="62"/>
    </row>
    <row r="48" spans="1:14" s="2" customFormat="1" ht="18" customHeight="1">
      <c r="A48" s="50" t="s">
        <v>82</v>
      </c>
      <c r="B48" s="16" t="s">
        <v>83</v>
      </c>
      <c r="C48" s="11" t="s">
        <v>58</v>
      </c>
      <c r="D48" s="10"/>
      <c r="E48" s="10"/>
      <c r="F48" s="28"/>
      <c r="G48" s="28"/>
      <c r="H48" s="28"/>
      <c r="I48" s="28"/>
      <c r="J48" s="28"/>
      <c r="K48" s="28"/>
      <c r="L48" s="28"/>
      <c r="M48" s="57"/>
      <c r="N48" s="62"/>
    </row>
    <row r="49" spans="1:14" s="2" customFormat="1" ht="12.75" customHeight="1">
      <c r="A49" s="50" t="s">
        <v>84</v>
      </c>
      <c r="B49" s="15" t="s">
        <v>85</v>
      </c>
      <c r="C49" s="11" t="s">
        <v>58</v>
      </c>
      <c r="D49" s="10"/>
      <c r="E49" s="10"/>
      <c r="F49" s="28"/>
      <c r="G49" s="28"/>
      <c r="H49" s="28"/>
      <c r="I49" s="28"/>
      <c r="J49" s="28"/>
      <c r="K49" s="28"/>
      <c r="L49" s="28"/>
      <c r="M49" s="57"/>
      <c r="N49" s="62"/>
    </row>
    <row r="50" spans="1:14" s="2" customFormat="1" ht="14.25" customHeight="1">
      <c r="A50" s="50" t="s">
        <v>86</v>
      </c>
      <c r="B50" s="16" t="s">
        <v>87</v>
      </c>
      <c r="C50" s="11" t="s">
        <v>58</v>
      </c>
      <c r="D50" s="10"/>
      <c r="E50" s="10"/>
      <c r="F50" s="28"/>
      <c r="G50" s="28"/>
      <c r="H50" s="28"/>
      <c r="I50" s="28"/>
      <c r="J50" s="28"/>
      <c r="K50" s="28"/>
      <c r="L50" s="28"/>
      <c r="M50" s="57"/>
      <c r="N50" s="62"/>
    </row>
    <row r="51" spans="1:14" s="2" customFormat="1" ht="12.75" customHeight="1">
      <c r="A51" s="50" t="s">
        <v>88</v>
      </c>
      <c r="B51" s="15" t="s">
        <v>89</v>
      </c>
      <c r="C51" s="11" t="s">
        <v>58</v>
      </c>
      <c r="D51" s="10"/>
      <c r="E51" s="10"/>
      <c r="F51" s="28"/>
      <c r="G51" s="28"/>
      <c r="H51" s="28"/>
      <c r="I51" s="28"/>
      <c r="J51" s="28"/>
      <c r="K51" s="28"/>
      <c r="L51" s="28"/>
      <c r="M51" s="57"/>
      <c r="N51" s="62"/>
    </row>
    <row r="52" spans="1:14" s="2" customFormat="1" ht="18" customHeight="1">
      <c r="A52" s="50" t="s">
        <v>90</v>
      </c>
      <c r="B52" s="16" t="s">
        <v>91</v>
      </c>
      <c r="C52" s="11" t="s">
        <v>58</v>
      </c>
      <c r="D52" s="10"/>
      <c r="E52" s="10"/>
      <c r="F52" s="28"/>
      <c r="G52" s="28"/>
      <c r="H52" s="28"/>
      <c r="I52" s="28"/>
      <c r="J52" s="28"/>
      <c r="K52" s="28"/>
      <c r="L52" s="28"/>
      <c r="M52" s="57"/>
      <c r="N52" s="62"/>
    </row>
    <row r="53" spans="1:14" s="2" customFormat="1" ht="15.75" customHeight="1">
      <c r="A53" s="50" t="s">
        <v>92</v>
      </c>
      <c r="B53" s="16" t="s">
        <v>93</v>
      </c>
      <c r="C53" s="11" t="s">
        <v>58</v>
      </c>
      <c r="D53" s="10"/>
      <c r="E53" s="10"/>
      <c r="F53" s="28"/>
      <c r="G53" s="28"/>
      <c r="H53" s="28"/>
      <c r="I53" s="28"/>
      <c r="J53" s="28"/>
      <c r="K53" s="28"/>
      <c r="L53" s="28"/>
      <c r="M53" s="57"/>
      <c r="N53" s="62"/>
    </row>
    <row r="54" spans="1:14" s="2" customFormat="1" ht="12.75" customHeight="1">
      <c r="A54" s="50" t="s">
        <v>94</v>
      </c>
      <c r="B54" s="15" t="s">
        <v>95</v>
      </c>
      <c r="C54" s="11" t="s">
        <v>58</v>
      </c>
      <c r="D54" s="10"/>
      <c r="E54" s="10"/>
      <c r="F54" s="28"/>
      <c r="G54" s="28"/>
      <c r="H54" s="28"/>
      <c r="I54" s="28"/>
      <c r="J54" s="28"/>
      <c r="K54" s="28"/>
      <c r="L54" s="28"/>
      <c r="M54" s="57"/>
      <c r="N54" s="62"/>
    </row>
    <row r="55" spans="1:14" s="2" customFormat="1" ht="16.5" customHeight="1">
      <c r="A55" s="50" t="s">
        <v>96</v>
      </c>
      <c r="B55" s="16" t="s">
        <v>97</v>
      </c>
      <c r="C55" s="11" t="s">
        <v>58</v>
      </c>
      <c r="D55" s="10"/>
      <c r="E55" s="10"/>
      <c r="F55" s="28"/>
      <c r="G55" s="28"/>
      <c r="H55" s="28"/>
      <c r="I55" s="28"/>
      <c r="J55" s="28"/>
      <c r="K55" s="28"/>
      <c r="L55" s="28"/>
      <c r="M55" s="57"/>
      <c r="N55" s="62"/>
    </row>
    <row r="56" spans="1:14" s="2" customFormat="1" ht="18" customHeight="1">
      <c r="A56" s="50" t="s">
        <v>98</v>
      </c>
      <c r="B56" s="16" t="s">
        <v>296</v>
      </c>
      <c r="C56" s="11" t="s">
        <v>58</v>
      </c>
      <c r="D56" s="10"/>
      <c r="E56" s="10"/>
      <c r="F56" s="28"/>
      <c r="G56" s="28"/>
      <c r="H56" s="28"/>
      <c r="I56" s="28"/>
      <c r="J56" s="28"/>
      <c r="K56" s="28"/>
      <c r="L56" s="28"/>
      <c r="M56" s="57"/>
      <c r="N56" s="62"/>
    </row>
    <row r="57" spans="1:14" s="2" customFormat="1" ht="21" customHeight="1">
      <c r="A57" s="50" t="s">
        <v>99</v>
      </c>
      <c r="B57" s="16" t="s">
        <v>100</v>
      </c>
      <c r="C57" s="11" t="s">
        <v>58</v>
      </c>
      <c r="D57" s="10"/>
      <c r="E57" s="10"/>
      <c r="F57" s="28"/>
      <c r="G57" s="28"/>
      <c r="H57" s="28"/>
      <c r="I57" s="28"/>
      <c r="J57" s="28"/>
      <c r="K57" s="28"/>
      <c r="L57" s="28"/>
      <c r="M57" s="57"/>
      <c r="N57" s="62"/>
    </row>
    <row r="58" spans="1:14" s="2" customFormat="1" ht="12.75" customHeight="1">
      <c r="A58" s="50" t="s">
        <v>101</v>
      </c>
      <c r="B58" s="15" t="s">
        <v>102</v>
      </c>
      <c r="C58" s="11" t="s">
        <v>58</v>
      </c>
      <c r="D58" s="10"/>
      <c r="E58" s="10"/>
      <c r="F58" s="28"/>
      <c r="G58" s="28"/>
      <c r="H58" s="28"/>
      <c r="I58" s="28"/>
      <c r="J58" s="28"/>
      <c r="K58" s="28"/>
      <c r="L58" s="28"/>
      <c r="M58" s="57"/>
      <c r="N58" s="62"/>
    </row>
    <row r="59" spans="1:14" s="2" customFormat="1" ht="19.5" customHeight="1">
      <c r="A59" s="50" t="s">
        <v>103</v>
      </c>
      <c r="B59" s="15" t="s">
        <v>104</v>
      </c>
      <c r="C59" s="11" t="s">
        <v>58</v>
      </c>
      <c r="D59" s="10"/>
      <c r="E59" s="10"/>
      <c r="F59" s="28"/>
      <c r="G59" s="28"/>
      <c r="H59" s="28"/>
      <c r="I59" s="28"/>
      <c r="J59" s="28"/>
      <c r="K59" s="28"/>
      <c r="L59" s="28"/>
      <c r="M59" s="57"/>
      <c r="N59" s="62"/>
    </row>
    <row r="60" spans="1:14" s="2" customFormat="1" ht="18" customHeight="1">
      <c r="A60" s="50" t="s">
        <v>105</v>
      </c>
      <c r="B60" s="15" t="s">
        <v>106</v>
      </c>
      <c r="C60" s="11" t="s">
        <v>58</v>
      </c>
      <c r="D60" s="10"/>
      <c r="E60" s="10"/>
      <c r="F60" s="28"/>
      <c r="G60" s="28"/>
      <c r="H60" s="28"/>
      <c r="I60" s="28"/>
      <c r="J60" s="28"/>
      <c r="K60" s="28"/>
      <c r="L60" s="28"/>
      <c r="M60" s="57"/>
      <c r="N60" s="62"/>
    </row>
    <row r="61" spans="1:14" s="2" customFormat="1" ht="36" customHeight="1">
      <c r="A61" s="50" t="s">
        <v>107</v>
      </c>
      <c r="B61" s="18" t="s">
        <v>108</v>
      </c>
      <c r="C61" s="11" t="s">
        <v>58</v>
      </c>
      <c r="D61" s="10">
        <v>100.8</v>
      </c>
      <c r="E61" s="10">
        <v>98.7</v>
      </c>
      <c r="F61" s="28">
        <v>106.8</v>
      </c>
      <c r="G61" s="28"/>
      <c r="H61" s="28">
        <v>100</v>
      </c>
      <c r="I61" s="28"/>
      <c r="J61" s="28">
        <v>101.1</v>
      </c>
      <c r="K61" s="28"/>
      <c r="L61" s="28">
        <v>101.6</v>
      </c>
      <c r="M61" s="57"/>
      <c r="N61" s="62">
        <v>100.6</v>
      </c>
    </row>
    <row r="62" spans="1:14" s="2" customFormat="1" ht="28.5" customHeight="1">
      <c r="A62" s="50" t="s">
        <v>111</v>
      </c>
      <c r="B62" s="18" t="s">
        <v>112</v>
      </c>
      <c r="C62" s="11" t="s">
        <v>58</v>
      </c>
      <c r="D62" s="10">
        <v>94.3</v>
      </c>
      <c r="E62" s="10">
        <v>93.9</v>
      </c>
      <c r="F62" s="28">
        <v>91.6</v>
      </c>
      <c r="G62" s="28"/>
      <c r="H62" s="28">
        <v>100</v>
      </c>
      <c r="I62" s="28"/>
      <c r="J62" s="28">
        <v>100</v>
      </c>
      <c r="K62" s="28"/>
      <c r="L62" s="28">
        <v>100</v>
      </c>
      <c r="M62" s="57"/>
      <c r="N62" s="64">
        <v>100</v>
      </c>
    </row>
    <row r="63" spans="1:14" s="2" customFormat="1" ht="19.5" customHeight="1">
      <c r="A63" s="50" t="s">
        <v>113</v>
      </c>
      <c r="B63" s="15" t="s">
        <v>114</v>
      </c>
      <c r="C63" s="10" t="s">
        <v>295</v>
      </c>
      <c r="D63" s="10"/>
      <c r="E63" s="10"/>
      <c r="F63" s="28"/>
      <c r="G63" s="28"/>
      <c r="H63" s="28"/>
      <c r="I63" s="28"/>
      <c r="J63" s="28"/>
      <c r="K63" s="28"/>
      <c r="L63" s="28"/>
      <c r="M63" s="57"/>
      <c r="N63" s="62"/>
    </row>
    <row r="64" spans="1:14" s="2" customFormat="1" ht="19.5" customHeight="1">
      <c r="A64" s="50" t="s">
        <v>115</v>
      </c>
      <c r="B64" s="16" t="s">
        <v>116</v>
      </c>
      <c r="C64" s="11" t="s">
        <v>117</v>
      </c>
      <c r="D64" s="10"/>
      <c r="E64" s="10"/>
      <c r="F64" s="28"/>
      <c r="G64" s="28"/>
      <c r="H64" s="28"/>
      <c r="I64" s="28"/>
      <c r="J64" s="28"/>
      <c r="K64" s="28"/>
      <c r="L64" s="28"/>
      <c r="M64" s="57"/>
      <c r="N64" s="62"/>
    </row>
    <row r="65" spans="1:14" s="2" customFormat="1" ht="19.5" customHeight="1">
      <c r="A65" s="50" t="s">
        <v>118</v>
      </c>
      <c r="B65" s="16" t="s">
        <v>119</v>
      </c>
      <c r="C65" s="11" t="s">
        <v>297</v>
      </c>
      <c r="D65" s="10"/>
      <c r="E65" s="10"/>
      <c r="F65" s="28"/>
      <c r="G65" s="28"/>
      <c r="H65" s="28"/>
      <c r="I65" s="28"/>
      <c r="J65" s="28"/>
      <c r="K65" s="28"/>
      <c r="L65" s="28"/>
      <c r="M65" s="57"/>
      <c r="N65" s="62"/>
    </row>
    <row r="66" spans="1:14" s="2" customFormat="1" ht="12.75" customHeight="1">
      <c r="A66" s="50"/>
      <c r="B66" s="14" t="s">
        <v>120</v>
      </c>
      <c r="C66" s="11"/>
      <c r="D66" s="10"/>
      <c r="E66" s="10"/>
      <c r="F66" s="28"/>
      <c r="G66" s="28"/>
      <c r="H66" s="28"/>
      <c r="I66" s="28"/>
      <c r="J66" s="28"/>
      <c r="K66" s="28"/>
      <c r="L66" s="28"/>
      <c r="M66" s="57"/>
      <c r="N66" s="62"/>
    </row>
    <row r="67" spans="1:14" s="2" customFormat="1" ht="16.5" customHeight="1">
      <c r="A67" s="50" t="s">
        <v>121</v>
      </c>
      <c r="B67" s="15" t="s">
        <v>122</v>
      </c>
      <c r="C67" s="10" t="s">
        <v>289</v>
      </c>
      <c r="D67" s="10">
        <f>D69+D71</f>
        <v>1012.32</v>
      </c>
      <c r="E67" s="28">
        <f>E69+E71</f>
        <v>1044</v>
      </c>
      <c r="F67" s="28">
        <v>1087.12</v>
      </c>
      <c r="G67" s="28"/>
      <c r="H67" s="28">
        <v>1152.99</v>
      </c>
      <c r="I67" s="28"/>
      <c r="J67" s="28">
        <v>1210.59</v>
      </c>
      <c r="K67" s="28"/>
      <c r="L67" s="28">
        <v>1275.58</v>
      </c>
      <c r="M67" s="57"/>
      <c r="N67" s="62">
        <v>1348.55</v>
      </c>
    </row>
    <row r="68" spans="1:14" s="2" customFormat="1" ht="19.5" customHeight="1">
      <c r="A68" s="50" t="s">
        <v>123</v>
      </c>
      <c r="B68" s="15" t="s">
        <v>124</v>
      </c>
      <c r="C68" s="11" t="s">
        <v>58</v>
      </c>
      <c r="D68" s="10">
        <v>101</v>
      </c>
      <c r="E68" s="28">
        <v>99.9</v>
      </c>
      <c r="F68" s="28">
        <v>101.8</v>
      </c>
      <c r="G68" s="28"/>
      <c r="H68" s="28">
        <v>101.1</v>
      </c>
      <c r="I68" s="28"/>
      <c r="J68" s="28">
        <v>101.4</v>
      </c>
      <c r="K68" s="28"/>
      <c r="L68" s="28">
        <v>101.5</v>
      </c>
      <c r="M68" s="57"/>
      <c r="N68" s="62">
        <v>101.7</v>
      </c>
    </row>
    <row r="69" spans="1:14" s="2" customFormat="1" ht="18" customHeight="1">
      <c r="A69" s="50" t="s">
        <v>125</v>
      </c>
      <c r="B69" s="15" t="s">
        <v>126</v>
      </c>
      <c r="C69" s="10" t="s">
        <v>289</v>
      </c>
      <c r="D69" s="10">
        <v>195.11</v>
      </c>
      <c r="E69" s="10">
        <v>201.7</v>
      </c>
      <c r="F69" s="28">
        <v>201.695</v>
      </c>
      <c r="G69" s="28"/>
      <c r="H69" s="28">
        <v>213.077</v>
      </c>
      <c r="I69" s="28"/>
      <c r="J69" s="28">
        <v>222.835</v>
      </c>
      <c r="K69" s="28"/>
      <c r="L69" s="28">
        <v>235.884</v>
      </c>
      <c r="M69" s="57"/>
      <c r="N69" s="64">
        <v>251.327</v>
      </c>
    </row>
    <row r="70" spans="1:14" s="2" customFormat="1" ht="16.5" customHeight="1">
      <c r="A70" s="50" t="s">
        <v>127</v>
      </c>
      <c r="B70" s="15" t="s">
        <v>128</v>
      </c>
      <c r="C70" s="11" t="s">
        <v>58</v>
      </c>
      <c r="D70" s="10">
        <v>100.2</v>
      </c>
      <c r="E70" s="10">
        <v>99.6</v>
      </c>
      <c r="F70" s="28">
        <v>102.5</v>
      </c>
      <c r="G70" s="28"/>
      <c r="H70" s="28">
        <v>101.1</v>
      </c>
      <c r="I70" s="28"/>
      <c r="J70" s="28">
        <v>101.9</v>
      </c>
      <c r="K70" s="28"/>
      <c r="L70" s="28">
        <v>102.1</v>
      </c>
      <c r="M70" s="57"/>
      <c r="N70" s="62">
        <v>102.5</v>
      </c>
    </row>
    <row r="71" spans="1:14" s="2" customFormat="1" ht="12.75" customHeight="1">
      <c r="A71" s="50" t="s">
        <v>129</v>
      </c>
      <c r="B71" s="15" t="s">
        <v>130</v>
      </c>
      <c r="C71" s="10" t="s">
        <v>289</v>
      </c>
      <c r="D71" s="10">
        <v>817.21</v>
      </c>
      <c r="E71" s="10">
        <v>842.3</v>
      </c>
      <c r="F71" s="28">
        <v>885.423</v>
      </c>
      <c r="G71" s="28"/>
      <c r="H71" s="28">
        <v>939.914</v>
      </c>
      <c r="I71" s="28"/>
      <c r="J71" s="28">
        <v>987.753</v>
      </c>
      <c r="K71" s="28"/>
      <c r="L71" s="28">
        <v>1039.701</v>
      </c>
      <c r="M71" s="57"/>
      <c r="N71" s="64">
        <v>1097.225</v>
      </c>
    </row>
    <row r="72" spans="1:14" s="2" customFormat="1" ht="18.75" customHeight="1">
      <c r="A72" s="50" t="s">
        <v>131</v>
      </c>
      <c r="B72" s="15" t="s">
        <v>132</v>
      </c>
      <c r="C72" s="11" t="s">
        <v>58</v>
      </c>
      <c r="D72" s="10">
        <v>101.9</v>
      </c>
      <c r="E72" s="10">
        <v>99.9</v>
      </c>
      <c r="F72" s="28">
        <v>101.7</v>
      </c>
      <c r="G72" s="28"/>
      <c r="H72" s="28">
        <v>101.1</v>
      </c>
      <c r="I72" s="28"/>
      <c r="J72" s="28">
        <v>101.2</v>
      </c>
      <c r="K72" s="28"/>
      <c r="L72" s="28">
        <v>101.3</v>
      </c>
      <c r="M72" s="57"/>
      <c r="N72" s="62">
        <v>101.5</v>
      </c>
    </row>
    <row r="73" spans="1:14" s="2" customFormat="1" ht="12.75" customHeight="1">
      <c r="A73" s="50"/>
      <c r="B73" s="14" t="s">
        <v>133</v>
      </c>
      <c r="C73" s="10"/>
      <c r="D73" s="10"/>
      <c r="E73" s="10"/>
      <c r="F73" s="28"/>
      <c r="G73" s="28"/>
      <c r="H73" s="28"/>
      <c r="I73" s="28"/>
      <c r="J73" s="28"/>
      <c r="K73" s="28"/>
      <c r="L73" s="28"/>
      <c r="M73" s="57"/>
      <c r="N73" s="62"/>
    </row>
    <row r="74" spans="1:14" s="2" customFormat="1" ht="19.5" customHeight="1">
      <c r="A74" s="50" t="s">
        <v>134</v>
      </c>
      <c r="B74" s="16" t="s">
        <v>135</v>
      </c>
      <c r="C74" s="11" t="s">
        <v>298</v>
      </c>
      <c r="D74" s="10">
        <v>85</v>
      </c>
      <c r="E74" s="10">
        <v>160</v>
      </c>
      <c r="F74" s="28">
        <v>302.9</v>
      </c>
      <c r="G74" s="28"/>
      <c r="H74" s="28">
        <v>325.08</v>
      </c>
      <c r="I74" s="28"/>
      <c r="J74" s="28">
        <f>H74*J75*J76/10000</f>
        <v>352.96016111999995</v>
      </c>
      <c r="K74" s="28"/>
      <c r="L74" s="28">
        <f>J74*L75*L76/10000</f>
        <v>384.48289192556274</v>
      </c>
      <c r="M74" s="57"/>
      <c r="N74" s="28">
        <f>L74*N75*N76/10000</f>
        <v>418.1774346423514</v>
      </c>
    </row>
    <row r="75" spans="1:14" s="2" customFormat="1" ht="18.75" customHeight="1">
      <c r="A75" s="50" t="s">
        <v>136</v>
      </c>
      <c r="B75" s="16" t="s">
        <v>137</v>
      </c>
      <c r="C75" s="11" t="s">
        <v>58</v>
      </c>
      <c r="D75" s="10">
        <v>13.8</v>
      </c>
      <c r="E75" s="28">
        <v>100.1</v>
      </c>
      <c r="F75" s="28">
        <v>182.36</v>
      </c>
      <c r="G75" s="28"/>
      <c r="H75" s="28">
        <v>103.58</v>
      </c>
      <c r="I75" s="28"/>
      <c r="J75" s="28">
        <v>104.2</v>
      </c>
      <c r="K75" s="28"/>
      <c r="L75" s="28">
        <v>104.34</v>
      </c>
      <c r="M75" s="57"/>
      <c r="N75" s="62">
        <v>104.08</v>
      </c>
    </row>
    <row r="76" spans="1:14" s="2" customFormat="1" ht="12.75" customHeight="1">
      <c r="A76" s="50" t="s">
        <v>138</v>
      </c>
      <c r="B76" s="15" t="s">
        <v>139</v>
      </c>
      <c r="C76" s="11" t="s">
        <v>140</v>
      </c>
      <c r="D76" s="10">
        <v>105.2</v>
      </c>
      <c r="E76" s="10">
        <v>103.2</v>
      </c>
      <c r="F76" s="28">
        <v>103.8</v>
      </c>
      <c r="G76" s="28"/>
      <c r="H76" s="28">
        <v>103.6</v>
      </c>
      <c r="I76" s="28"/>
      <c r="J76" s="28">
        <v>104.2</v>
      </c>
      <c r="K76" s="28"/>
      <c r="L76" s="28">
        <v>104.4</v>
      </c>
      <c r="M76" s="57"/>
      <c r="N76" s="62">
        <v>104.5</v>
      </c>
    </row>
    <row r="77" spans="1:14" s="2" customFormat="1" ht="12.75" customHeight="1">
      <c r="A77" s="50" t="s">
        <v>141</v>
      </c>
      <c r="B77" s="15" t="s">
        <v>142</v>
      </c>
      <c r="C77" s="10" t="s">
        <v>302</v>
      </c>
      <c r="D77" s="10"/>
      <c r="E77" s="10"/>
      <c r="F77" s="28"/>
      <c r="G77" s="28"/>
      <c r="H77" s="28"/>
      <c r="I77" s="28"/>
      <c r="J77" s="28"/>
      <c r="K77" s="28"/>
      <c r="L77" s="28"/>
      <c r="M77" s="57"/>
      <c r="N77" s="62"/>
    </row>
    <row r="78" spans="1:14" s="2" customFormat="1" ht="12.75" customHeight="1">
      <c r="A78" s="50"/>
      <c r="B78" s="14" t="s">
        <v>143</v>
      </c>
      <c r="C78" s="10"/>
      <c r="D78" s="10"/>
      <c r="E78" s="10"/>
      <c r="F78" s="28"/>
      <c r="G78" s="28"/>
      <c r="H78" s="28"/>
      <c r="I78" s="28"/>
      <c r="J78" s="28"/>
      <c r="K78" s="28"/>
      <c r="L78" s="28"/>
      <c r="M78" s="57"/>
      <c r="N78" s="62"/>
    </row>
    <row r="79" spans="1:14" s="2" customFormat="1" ht="19.5" customHeight="1">
      <c r="A79" s="50" t="s">
        <v>144</v>
      </c>
      <c r="B79" s="16" t="s">
        <v>145</v>
      </c>
      <c r="C79" s="11" t="s">
        <v>146</v>
      </c>
      <c r="D79" s="10"/>
      <c r="E79" s="10"/>
      <c r="F79" s="28"/>
      <c r="G79" s="28"/>
      <c r="H79" s="28"/>
      <c r="I79" s="28"/>
      <c r="J79" s="28"/>
      <c r="K79" s="28"/>
      <c r="L79" s="28"/>
      <c r="M79" s="57"/>
      <c r="N79" s="62"/>
    </row>
    <row r="80" spans="1:14" s="2" customFormat="1" ht="19.5" customHeight="1">
      <c r="A80" s="50" t="s">
        <v>147</v>
      </c>
      <c r="B80" s="16" t="s">
        <v>148</v>
      </c>
      <c r="C80" s="11" t="s">
        <v>140</v>
      </c>
      <c r="D80" s="10"/>
      <c r="E80" s="10"/>
      <c r="F80" s="28"/>
      <c r="G80" s="28"/>
      <c r="H80" s="28"/>
      <c r="I80" s="28"/>
      <c r="J80" s="28"/>
      <c r="K80" s="28"/>
      <c r="L80" s="28"/>
      <c r="M80" s="57"/>
      <c r="N80" s="62"/>
    </row>
    <row r="81" spans="1:14" s="76" customFormat="1" ht="12.75" customHeight="1">
      <c r="A81" s="50" t="s">
        <v>149</v>
      </c>
      <c r="B81" s="70" t="s">
        <v>150</v>
      </c>
      <c r="C81" s="71" t="s">
        <v>290</v>
      </c>
      <c r="D81" s="71">
        <v>1751.7</v>
      </c>
      <c r="E81" s="72">
        <v>1820</v>
      </c>
      <c r="F81" s="73">
        <v>1921.5</v>
      </c>
      <c r="G81" s="73"/>
      <c r="H81" s="73">
        <v>2110.4</v>
      </c>
      <c r="I81" s="73"/>
      <c r="J81" s="73">
        <v>2250.8</v>
      </c>
      <c r="K81" s="73"/>
      <c r="L81" s="73">
        <v>2401.7</v>
      </c>
      <c r="M81" s="74"/>
      <c r="N81" s="75">
        <v>2565.2</v>
      </c>
    </row>
    <row r="82" spans="1:14" s="76" customFormat="1" ht="12.75" customHeight="1">
      <c r="A82" s="50" t="s">
        <v>151</v>
      </c>
      <c r="B82" s="70" t="s">
        <v>152</v>
      </c>
      <c r="C82" s="77" t="s">
        <v>58</v>
      </c>
      <c r="D82" s="71">
        <v>98.5</v>
      </c>
      <c r="E82" s="71">
        <v>99.4</v>
      </c>
      <c r="F82" s="73">
        <v>105.5</v>
      </c>
      <c r="G82" s="73"/>
      <c r="H82" s="73">
        <v>109.8</v>
      </c>
      <c r="I82" s="73"/>
      <c r="J82" s="73">
        <v>106.6</v>
      </c>
      <c r="K82" s="73"/>
      <c r="L82" s="73">
        <v>106.7</v>
      </c>
      <c r="M82" s="74"/>
      <c r="N82" s="75">
        <v>106.8</v>
      </c>
    </row>
    <row r="83" spans="1:14" s="76" customFormat="1" ht="12.75" customHeight="1">
      <c r="A83" s="50" t="s">
        <v>153</v>
      </c>
      <c r="B83" s="70" t="s">
        <v>154</v>
      </c>
      <c r="C83" s="71" t="s">
        <v>140</v>
      </c>
      <c r="D83" s="71">
        <v>103</v>
      </c>
      <c r="E83" s="71">
        <v>104.5</v>
      </c>
      <c r="F83" s="73">
        <v>101.4</v>
      </c>
      <c r="G83" s="73"/>
      <c r="H83" s="73">
        <v>104</v>
      </c>
      <c r="I83" s="73"/>
      <c r="J83" s="73">
        <v>102.8</v>
      </c>
      <c r="K83" s="73"/>
      <c r="L83" s="73">
        <v>102.7</v>
      </c>
      <c r="M83" s="74"/>
      <c r="N83" s="75">
        <v>102.7</v>
      </c>
    </row>
    <row r="84" spans="1:14" s="76" customFormat="1" ht="12.75" customHeight="1">
      <c r="A84" s="50" t="s">
        <v>155</v>
      </c>
      <c r="B84" s="70" t="s">
        <v>404</v>
      </c>
      <c r="C84" s="77" t="s">
        <v>290</v>
      </c>
      <c r="D84" s="71">
        <v>123.4</v>
      </c>
      <c r="E84" s="71">
        <v>126.7</v>
      </c>
      <c r="F84" s="73">
        <v>102.9</v>
      </c>
      <c r="G84" s="73"/>
      <c r="H84" s="73">
        <v>105.3</v>
      </c>
      <c r="I84" s="73"/>
      <c r="J84" s="73">
        <v>110.3</v>
      </c>
      <c r="K84" s="73"/>
      <c r="L84" s="73">
        <v>115.5</v>
      </c>
      <c r="M84" s="74"/>
      <c r="N84" s="75">
        <v>121</v>
      </c>
    </row>
    <row r="85" spans="1:14" s="76" customFormat="1" ht="12.75" customHeight="1">
      <c r="A85" s="50" t="s">
        <v>156</v>
      </c>
      <c r="B85" s="70" t="s">
        <v>157</v>
      </c>
      <c r="C85" s="77" t="s">
        <v>58</v>
      </c>
      <c r="D85" s="71"/>
      <c r="E85" s="71">
        <v>77.9</v>
      </c>
      <c r="F85" s="73">
        <v>81.2</v>
      </c>
      <c r="G85" s="73"/>
      <c r="H85" s="73">
        <v>102.3</v>
      </c>
      <c r="I85" s="73"/>
      <c r="J85" s="73">
        <v>104.7</v>
      </c>
      <c r="K85" s="73"/>
      <c r="L85" s="73">
        <v>104.7</v>
      </c>
      <c r="M85" s="74"/>
      <c r="N85" s="75">
        <v>104.7</v>
      </c>
    </row>
    <row r="86" spans="1:14" s="2" customFormat="1" ht="12.75" customHeight="1">
      <c r="A86" s="50" t="s">
        <v>158</v>
      </c>
      <c r="B86" s="15" t="s">
        <v>159</v>
      </c>
      <c r="C86" s="11" t="s">
        <v>140</v>
      </c>
      <c r="D86" s="10"/>
      <c r="E86" s="10">
        <v>104.3</v>
      </c>
      <c r="F86" s="28">
        <v>78.7</v>
      </c>
      <c r="G86" s="28"/>
      <c r="H86" s="28">
        <v>98.6</v>
      </c>
      <c r="I86" s="28"/>
      <c r="J86" s="28">
        <v>100.6</v>
      </c>
      <c r="K86" s="28"/>
      <c r="L86" s="28">
        <v>100.5</v>
      </c>
      <c r="M86" s="57"/>
      <c r="N86" s="62">
        <v>100.6</v>
      </c>
    </row>
    <row r="87" spans="1:14" s="2" customFormat="1" ht="12.75" customHeight="1">
      <c r="A87" s="50"/>
      <c r="B87" s="14" t="s">
        <v>160</v>
      </c>
      <c r="C87" s="10"/>
      <c r="D87" s="10"/>
      <c r="E87" s="10"/>
      <c r="F87" s="28"/>
      <c r="G87" s="28"/>
      <c r="H87" s="28"/>
      <c r="I87" s="28"/>
      <c r="J87" s="28"/>
      <c r="K87" s="28"/>
      <c r="L87" s="28"/>
      <c r="M87" s="57"/>
      <c r="N87" s="62"/>
    </row>
    <row r="88" spans="1:14" s="2" customFormat="1" ht="12.75" customHeight="1">
      <c r="A88" s="50" t="s">
        <v>161</v>
      </c>
      <c r="B88" s="15" t="s">
        <v>162</v>
      </c>
      <c r="C88" s="11" t="s">
        <v>291</v>
      </c>
      <c r="D88" s="10"/>
      <c r="E88" s="10"/>
      <c r="F88" s="28"/>
      <c r="G88" s="28"/>
      <c r="H88" s="28"/>
      <c r="I88" s="28"/>
      <c r="J88" s="28"/>
      <c r="K88" s="28"/>
      <c r="L88" s="28"/>
      <c r="M88" s="57"/>
      <c r="N88" s="62"/>
    </row>
    <row r="89" spans="1:14" s="2" customFormat="1" ht="12.75" customHeight="1">
      <c r="A89" s="50" t="s">
        <v>163</v>
      </c>
      <c r="B89" s="15" t="s">
        <v>164</v>
      </c>
      <c r="C89" s="11" t="s">
        <v>291</v>
      </c>
      <c r="D89" s="10"/>
      <c r="E89" s="10"/>
      <c r="F89" s="28"/>
      <c r="G89" s="28"/>
      <c r="H89" s="28"/>
      <c r="I89" s="28"/>
      <c r="J89" s="28"/>
      <c r="K89" s="28"/>
      <c r="L89" s="28"/>
      <c r="M89" s="57"/>
      <c r="N89" s="62"/>
    </row>
    <row r="90" spans="1:14" s="2" customFormat="1" ht="12.75" customHeight="1">
      <c r="A90" s="50"/>
      <c r="B90" s="19" t="s">
        <v>165</v>
      </c>
      <c r="C90" s="11"/>
      <c r="D90" s="10"/>
      <c r="E90" s="10"/>
      <c r="F90" s="28"/>
      <c r="G90" s="28"/>
      <c r="H90" s="28"/>
      <c r="I90" s="28"/>
      <c r="J90" s="28"/>
      <c r="K90" s="28"/>
      <c r="L90" s="28"/>
      <c r="M90" s="57"/>
      <c r="N90" s="62"/>
    </row>
    <row r="91" spans="1:14" s="2" customFormat="1" ht="12.75" customHeight="1">
      <c r="A91" s="50" t="s">
        <v>166</v>
      </c>
      <c r="B91" s="15" t="s">
        <v>167</v>
      </c>
      <c r="C91" s="11" t="s">
        <v>291</v>
      </c>
      <c r="D91" s="10"/>
      <c r="E91" s="10"/>
      <c r="F91" s="28"/>
      <c r="G91" s="28"/>
      <c r="H91" s="28"/>
      <c r="I91" s="28"/>
      <c r="J91" s="28"/>
      <c r="K91" s="28"/>
      <c r="L91" s="28"/>
      <c r="M91" s="57"/>
      <c r="N91" s="62"/>
    </row>
    <row r="92" spans="1:14" s="2" customFormat="1" ht="12.75" customHeight="1">
      <c r="A92" s="50" t="s">
        <v>168</v>
      </c>
      <c r="B92" s="15" t="s">
        <v>169</v>
      </c>
      <c r="C92" s="11" t="s">
        <v>291</v>
      </c>
      <c r="D92" s="10"/>
      <c r="E92" s="10"/>
      <c r="F92" s="28"/>
      <c r="G92" s="28"/>
      <c r="H92" s="28"/>
      <c r="I92" s="28"/>
      <c r="J92" s="28"/>
      <c r="K92" s="28"/>
      <c r="L92" s="28"/>
      <c r="M92" s="57"/>
      <c r="N92" s="62"/>
    </row>
    <row r="93" spans="1:14" s="2" customFormat="1" ht="12.75" customHeight="1">
      <c r="A93" s="50" t="s">
        <v>170</v>
      </c>
      <c r="B93" s="15" t="s">
        <v>171</v>
      </c>
      <c r="C93" s="11" t="s">
        <v>291</v>
      </c>
      <c r="D93" s="10"/>
      <c r="E93" s="10"/>
      <c r="F93" s="28"/>
      <c r="G93" s="28"/>
      <c r="H93" s="28"/>
      <c r="I93" s="28"/>
      <c r="J93" s="28"/>
      <c r="K93" s="28"/>
      <c r="L93" s="28"/>
      <c r="M93" s="57"/>
      <c r="N93" s="62"/>
    </row>
    <row r="94" spans="1:14" s="2" customFormat="1" ht="12.75" customHeight="1">
      <c r="A94" s="50"/>
      <c r="B94" s="19" t="s">
        <v>303</v>
      </c>
      <c r="C94" s="11"/>
      <c r="D94" s="10"/>
      <c r="E94" s="10"/>
      <c r="F94" s="28"/>
      <c r="G94" s="28"/>
      <c r="H94" s="28"/>
      <c r="I94" s="28"/>
      <c r="J94" s="28"/>
      <c r="K94" s="28"/>
      <c r="L94" s="28"/>
      <c r="M94" s="57"/>
      <c r="N94" s="62"/>
    </row>
    <row r="95" spans="1:14" s="2" customFormat="1" ht="12.75" customHeight="1">
      <c r="A95" s="50" t="s">
        <v>172</v>
      </c>
      <c r="B95" s="15" t="s">
        <v>167</v>
      </c>
      <c r="C95" s="11" t="s">
        <v>291</v>
      </c>
      <c r="D95" s="10"/>
      <c r="E95" s="10"/>
      <c r="F95" s="28"/>
      <c r="G95" s="28"/>
      <c r="H95" s="28"/>
      <c r="I95" s="28"/>
      <c r="J95" s="28"/>
      <c r="K95" s="28"/>
      <c r="L95" s="28"/>
      <c r="M95" s="57"/>
      <c r="N95" s="62"/>
    </row>
    <row r="96" spans="1:14" s="2" customFormat="1" ht="18.75" customHeight="1">
      <c r="A96" s="50" t="s">
        <v>173</v>
      </c>
      <c r="B96" s="15" t="s">
        <v>171</v>
      </c>
      <c r="C96" s="11" t="s">
        <v>291</v>
      </c>
      <c r="D96" s="10"/>
      <c r="E96" s="10"/>
      <c r="F96" s="28"/>
      <c r="G96" s="28"/>
      <c r="H96" s="28"/>
      <c r="I96" s="28"/>
      <c r="J96" s="28"/>
      <c r="K96" s="28"/>
      <c r="L96" s="28"/>
      <c r="M96" s="57"/>
      <c r="N96" s="62"/>
    </row>
    <row r="97" spans="1:14" s="2" customFormat="1" ht="19.5" customHeight="1">
      <c r="A97" s="50"/>
      <c r="B97" s="20" t="s">
        <v>174</v>
      </c>
      <c r="C97" s="10"/>
      <c r="D97" s="10"/>
      <c r="E97" s="10"/>
      <c r="F97" s="28"/>
      <c r="G97" s="28"/>
      <c r="H97" s="28"/>
      <c r="I97" s="28"/>
      <c r="J97" s="28"/>
      <c r="K97" s="28"/>
      <c r="L97" s="28"/>
      <c r="M97" s="57"/>
      <c r="N97" s="62"/>
    </row>
    <row r="98" spans="1:14" s="2" customFormat="1" ht="18" customHeight="1">
      <c r="A98" s="50" t="s">
        <v>175</v>
      </c>
      <c r="B98" s="16" t="s">
        <v>176</v>
      </c>
      <c r="C98" s="10" t="s">
        <v>177</v>
      </c>
      <c r="D98" s="10">
        <v>111</v>
      </c>
      <c r="E98" s="10">
        <v>83</v>
      </c>
      <c r="F98" s="28">
        <v>82</v>
      </c>
      <c r="G98" s="28"/>
      <c r="H98" s="28">
        <v>83</v>
      </c>
      <c r="I98" s="28"/>
      <c r="J98" s="28">
        <v>84</v>
      </c>
      <c r="K98" s="28"/>
      <c r="L98" s="28">
        <v>85</v>
      </c>
      <c r="M98" s="57"/>
      <c r="N98" s="62">
        <v>86</v>
      </c>
    </row>
    <row r="99" spans="1:14" s="2" customFormat="1" ht="18" customHeight="1">
      <c r="A99" s="50" t="s">
        <v>178</v>
      </c>
      <c r="B99" s="16" t="s">
        <v>179</v>
      </c>
      <c r="C99" s="10" t="s">
        <v>50</v>
      </c>
      <c r="D99" s="10">
        <v>0.784</v>
      </c>
      <c r="E99" s="10">
        <v>1.7</v>
      </c>
      <c r="F99" s="28">
        <v>1.46</v>
      </c>
      <c r="G99" s="28"/>
      <c r="H99" s="28">
        <v>1.46</v>
      </c>
      <c r="I99" s="28"/>
      <c r="J99" s="28">
        <v>1.46</v>
      </c>
      <c r="K99" s="28"/>
      <c r="L99" s="28">
        <v>1.5</v>
      </c>
      <c r="M99" s="57"/>
      <c r="N99" s="62">
        <v>1.55</v>
      </c>
    </row>
    <row r="100" spans="1:14" s="2" customFormat="1" ht="19.5" customHeight="1">
      <c r="A100" s="25" t="s">
        <v>180</v>
      </c>
      <c r="B100" s="16" t="s">
        <v>181</v>
      </c>
      <c r="C100" s="10" t="s">
        <v>292</v>
      </c>
      <c r="D100" s="10">
        <v>1.517</v>
      </c>
      <c r="E100" s="10">
        <v>1.582</v>
      </c>
      <c r="F100" s="28">
        <f>(407532200+31690520.15+217900+110000000)/1000000000</f>
        <v>0.54944062015</v>
      </c>
      <c r="G100" s="28"/>
      <c r="H100" s="28">
        <v>0.55</v>
      </c>
      <c r="I100" s="28"/>
      <c r="J100" s="28">
        <v>0.55</v>
      </c>
      <c r="K100" s="28"/>
      <c r="L100" s="28">
        <v>0.56</v>
      </c>
      <c r="M100" s="57"/>
      <c r="N100" s="62">
        <v>0.57</v>
      </c>
    </row>
    <row r="101" spans="1:14" s="2" customFormat="1" ht="12.75" customHeight="1">
      <c r="A101" s="50"/>
      <c r="B101" s="14" t="s">
        <v>182</v>
      </c>
      <c r="C101" s="10"/>
      <c r="D101" s="10"/>
      <c r="E101" s="10"/>
      <c r="F101" s="28"/>
      <c r="G101" s="28"/>
      <c r="H101" s="28"/>
      <c r="I101" s="28"/>
      <c r="J101" s="28"/>
      <c r="K101" s="28"/>
      <c r="L101" s="28"/>
      <c r="M101" s="57"/>
      <c r="N101" s="62"/>
    </row>
    <row r="102" spans="1:14" s="2" customFormat="1" ht="16.5" customHeight="1">
      <c r="A102" s="50" t="s">
        <v>183</v>
      </c>
      <c r="B102" s="15" t="s">
        <v>184</v>
      </c>
      <c r="C102" s="10" t="s">
        <v>290</v>
      </c>
      <c r="D102" s="10">
        <v>370</v>
      </c>
      <c r="E102" s="10">
        <v>400</v>
      </c>
      <c r="F102" s="28">
        <v>504.8</v>
      </c>
      <c r="G102" s="28"/>
      <c r="H102" s="28">
        <f>(F102*H103*H104)/10000</f>
        <v>546.51419848</v>
      </c>
      <c r="I102" s="28"/>
      <c r="J102" s="28">
        <f>(H102*J103*J104)/10000</f>
        <v>592.8013824745232</v>
      </c>
      <c r="K102" s="28"/>
      <c r="L102" s="28">
        <f>(J102*L103*L104)/10000</f>
        <v>650.6718390344511</v>
      </c>
      <c r="M102" s="57"/>
      <c r="N102" s="28">
        <f>L102*N103%*N104%</f>
        <v>714.5938405011956</v>
      </c>
    </row>
    <row r="103" spans="1:14" s="2" customFormat="1" ht="18" customHeight="1">
      <c r="A103" s="50" t="s">
        <v>185</v>
      </c>
      <c r="B103" s="15" t="s">
        <v>186</v>
      </c>
      <c r="C103" s="11" t="s">
        <v>58</v>
      </c>
      <c r="D103" s="10">
        <v>36.5</v>
      </c>
      <c r="E103" s="28">
        <f>(E102/D102)/E104*10000</f>
        <v>101.22482032594392</v>
      </c>
      <c r="F103" s="28">
        <v>119.5</v>
      </c>
      <c r="G103" s="28"/>
      <c r="H103" s="28">
        <v>103.01</v>
      </c>
      <c r="I103" s="28"/>
      <c r="J103" s="28">
        <v>103.01</v>
      </c>
      <c r="K103" s="28"/>
      <c r="L103" s="28">
        <v>104.04</v>
      </c>
      <c r="M103" s="57"/>
      <c r="N103" s="28">
        <v>104</v>
      </c>
    </row>
    <row r="104" spans="1:14" s="2" customFormat="1" ht="17.25" customHeight="1">
      <c r="A104" s="50" t="s">
        <v>187</v>
      </c>
      <c r="B104" s="15" t="s">
        <v>188</v>
      </c>
      <c r="C104" s="10" t="s">
        <v>140</v>
      </c>
      <c r="D104" s="10">
        <v>105.3</v>
      </c>
      <c r="E104" s="10">
        <v>106.8</v>
      </c>
      <c r="F104" s="28">
        <v>105.6</v>
      </c>
      <c r="G104" s="28"/>
      <c r="H104" s="28">
        <v>105.1</v>
      </c>
      <c r="I104" s="28"/>
      <c r="J104" s="28">
        <v>105.3</v>
      </c>
      <c r="K104" s="28"/>
      <c r="L104" s="28">
        <v>105.5</v>
      </c>
      <c r="M104" s="57"/>
      <c r="N104" s="62">
        <v>105.6</v>
      </c>
    </row>
    <row r="105" spans="1:14" s="2" customFormat="1" ht="19.5" customHeight="1">
      <c r="A105" s="50" t="s">
        <v>189</v>
      </c>
      <c r="B105" s="16" t="s">
        <v>190</v>
      </c>
      <c r="C105" s="10" t="s">
        <v>191</v>
      </c>
      <c r="D105" s="10"/>
      <c r="E105" s="10"/>
      <c r="F105" s="28"/>
      <c r="G105" s="28"/>
      <c r="H105" s="28"/>
      <c r="I105" s="28"/>
      <c r="J105" s="28"/>
      <c r="K105" s="28"/>
      <c r="L105" s="28"/>
      <c r="M105" s="57"/>
      <c r="N105" s="62"/>
    </row>
    <row r="106" spans="1:14" s="2" customFormat="1" ht="26.25" customHeight="1">
      <c r="A106" s="50"/>
      <c r="B106" s="18" t="s">
        <v>304</v>
      </c>
      <c r="C106" s="10"/>
      <c r="D106" s="10"/>
      <c r="E106" s="10"/>
      <c r="F106" s="28"/>
      <c r="G106" s="28"/>
      <c r="H106" s="28"/>
      <c r="I106" s="28"/>
      <c r="J106" s="28"/>
      <c r="K106" s="28"/>
      <c r="L106" s="28"/>
      <c r="M106" s="57"/>
      <c r="N106" s="62"/>
    </row>
    <row r="107" spans="1:14" s="2" customFormat="1" ht="12.75" customHeight="1">
      <c r="A107" s="50" t="s">
        <v>192</v>
      </c>
      <c r="B107" s="15" t="s">
        <v>193</v>
      </c>
      <c r="C107" s="10" t="s">
        <v>290</v>
      </c>
      <c r="D107" s="10"/>
      <c r="E107" s="10"/>
      <c r="F107" s="28"/>
      <c r="G107" s="28"/>
      <c r="H107" s="28"/>
      <c r="I107" s="28"/>
      <c r="J107" s="28"/>
      <c r="K107" s="28"/>
      <c r="L107" s="28"/>
      <c r="M107" s="57"/>
      <c r="N107" s="62"/>
    </row>
    <row r="108" spans="1:14" s="2" customFormat="1" ht="12.75" customHeight="1">
      <c r="A108" s="50" t="s">
        <v>194</v>
      </c>
      <c r="B108" s="15" t="s">
        <v>195</v>
      </c>
      <c r="C108" s="10" t="s">
        <v>290</v>
      </c>
      <c r="D108" s="10"/>
      <c r="E108" s="10"/>
      <c r="F108" s="28"/>
      <c r="G108" s="28"/>
      <c r="H108" s="28"/>
      <c r="I108" s="28"/>
      <c r="J108" s="28"/>
      <c r="K108" s="28"/>
      <c r="L108" s="28"/>
      <c r="M108" s="57"/>
      <c r="N108" s="62"/>
    </row>
    <row r="109" spans="1:14" s="2" customFormat="1" ht="12.75" customHeight="1">
      <c r="A109" s="50" t="s">
        <v>307</v>
      </c>
      <c r="B109" s="21" t="s">
        <v>196</v>
      </c>
      <c r="C109" s="10" t="s">
        <v>290</v>
      </c>
      <c r="D109" s="10"/>
      <c r="E109" s="10"/>
      <c r="F109" s="28"/>
      <c r="G109" s="28"/>
      <c r="H109" s="28"/>
      <c r="I109" s="28"/>
      <c r="J109" s="28"/>
      <c r="K109" s="28"/>
      <c r="L109" s="28"/>
      <c r="M109" s="57"/>
      <c r="N109" s="62"/>
    </row>
    <row r="110" spans="1:14" s="2" customFormat="1" ht="12.75" customHeight="1">
      <c r="A110" s="50" t="s">
        <v>309</v>
      </c>
      <c r="B110" s="22" t="s">
        <v>287</v>
      </c>
      <c r="C110" s="10" t="s">
        <v>290</v>
      </c>
      <c r="D110" s="10"/>
      <c r="E110" s="10"/>
      <c r="F110" s="28"/>
      <c r="G110" s="28"/>
      <c r="H110" s="28"/>
      <c r="I110" s="28"/>
      <c r="J110" s="28"/>
      <c r="K110" s="28"/>
      <c r="L110" s="28"/>
      <c r="M110" s="57"/>
      <c r="N110" s="62"/>
    </row>
    <row r="111" spans="1:14" s="2" customFormat="1" ht="12.75" customHeight="1">
      <c r="A111" s="50" t="s">
        <v>308</v>
      </c>
      <c r="B111" s="21" t="s">
        <v>197</v>
      </c>
      <c r="C111" s="10" t="s">
        <v>290</v>
      </c>
      <c r="D111" s="10"/>
      <c r="E111" s="10"/>
      <c r="F111" s="28"/>
      <c r="G111" s="28"/>
      <c r="H111" s="28"/>
      <c r="I111" s="28"/>
      <c r="J111" s="28"/>
      <c r="K111" s="28"/>
      <c r="L111" s="28"/>
      <c r="M111" s="57"/>
      <c r="N111" s="62"/>
    </row>
    <row r="112" spans="1:14" s="2" customFormat="1" ht="12.75" customHeight="1">
      <c r="A112" s="50" t="s">
        <v>310</v>
      </c>
      <c r="B112" s="21" t="s">
        <v>198</v>
      </c>
      <c r="C112" s="10" t="s">
        <v>290</v>
      </c>
      <c r="D112" s="10"/>
      <c r="E112" s="10"/>
      <c r="F112" s="28"/>
      <c r="G112" s="28"/>
      <c r="H112" s="28"/>
      <c r="I112" s="28"/>
      <c r="J112" s="28"/>
      <c r="K112" s="28"/>
      <c r="L112" s="28"/>
      <c r="M112" s="57"/>
      <c r="N112" s="62"/>
    </row>
    <row r="113" spans="1:14" s="2" customFormat="1" ht="12.75" customHeight="1">
      <c r="A113" s="50" t="s">
        <v>312</v>
      </c>
      <c r="B113" s="22" t="s">
        <v>199</v>
      </c>
      <c r="C113" s="10" t="s">
        <v>290</v>
      </c>
      <c r="D113" s="10"/>
      <c r="E113" s="10"/>
      <c r="F113" s="28"/>
      <c r="G113" s="28"/>
      <c r="H113" s="28"/>
      <c r="I113" s="28"/>
      <c r="J113" s="28"/>
      <c r="K113" s="28"/>
      <c r="L113" s="28"/>
      <c r="M113" s="57"/>
      <c r="N113" s="62"/>
    </row>
    <row r="114" spans="1:14" s="2" customFormat="1" ht="12.75" customHeight="1">
      <c r="A114" s="50" t="s">
        <v>313</v>
      </c>
      <c r="B114" s="22" t="s">
        <v>200</v>
      </c>
      <c r="C114" s="10" t="s">
        <v>290</v>
      </c>
      <c r="D114" s="10"/>
      <c r="E114" s="10"/>
      <c r="F114" s="28"/>
      <c r="G114" s="28"/>
      <c r="H114" s="28"/>
      <c r="I114" s="28"/>
      <c r="J114" s="28"/>
      <c r="K114" s="28"/>
      <c r="L114" s="28"/>
      <c r="M114" s="57"/>
      <c r="N114" s="62"/>
    </row>
    <row r="115" spans="1:14" s="2" customFormat="1" ht="12.75" customHeight="1">
      <c r="A115" s="50" t="s">
        <v>314</v>
      </c>
      <c r="B115" s="22" t="s">
        <v>201</v>
      </c>
      <c r="C115" s="10" t="s">
        <v>290</v>
      </c>
      <c r="D115" s="10"/>
      <c r="E115" s="10"/>
      <c r="F115" s="28"/>
      <c r="G115" s="28"/>
      <c r="H115" s="28"/>
      <c r="I115" s="28"/>
      <c r="J115" s="28"/>
      <c r="K115" s="28"/>
      <c r="L115" s="28"/>
      <c r="M115" s="57"/>
      <c r="N115" s="62"/>
    </row>
    <row r="116" spans="1:14" s="2" customFormat="1" ht="12.75" customHeight="1">
      <c r="A116" s="50" t="s">
        <v>311</v>
      </c>
      <c r="B116" s="21" t="s">
        <v>202</v>
      </c>
      <c r="C116" s="10" t="s">
        <v>290</v>
      </c>
      <c r="D116" s="10"/>
      <c r="E116" s="10"/>
      <c r="F116" s="28"/>
      <c r="G116" s="28"/>
      <c r="H116" s="28"/>
      <c r="I116" s="28"/>
      <c r="J116" s="28"/>
      <c r="K116" s="28"/>
      <c r="L116" s="28"/>
      <c r="M116" s="57"/>
      <c r="N116" s="62"/>
    </row>
    <row r="117" spans="1:14" s="2" customFormat="1" ht="18" customHeight="1">
      <c r="A117" s="50"/>
      <c r="B117" s="20" t="s">
        <v>203</v>
      </c>
      <c r="C117" s="10"/>
      <c r="D117" s="10"/>
      <c r="E117" s="10"/>
      <c r="F117" s="28"/>
      <c r="G117" s="28"/>
      <c r="H117" s="28"/>
      <c r="I117" s="28"/>
      <c r="J117" s="28"/>
      <c r="K117" s="28"/>
      <c r="L117" s="28"/>
      <c r="M117" s="57"/>
      <c r="N117" s="62"/>
    </row>
    <row r="118" spans="1:14" s="32" customFormat="1" ht="19.5" customHeight="1">
      <c r="A118" s="51" t="s">
        <v>204</v>
      </c>
      <c r="B118" s="30" t="s">
        <v>205</v>
      </c>
      <c r="C118" s="31" t="s">
        <v>289</v>
      </c>
      <c r="D118" s="31">
        <v>1213.1</v>
      </c>
      <c r="E118" s="31">
        <v>1117.1</v>
      </c>
      <c r="F118" s="34">
        <f>F119+F132</f>
        <v>1175.9</v>
      </c>
      <c r="G118" s="34"/>
      <c r="H118" s="34">
        <f>H119+H132</f>
        <v>835.8</v>
      </c>
      <c r="I118" s="34"/>
      <c r="J118" s="34">
        <f>J119+J132</f>
        <v>641.2</v>
      </c>
      <c r="K118" s="34"/>
      <c r="L118" s="34">
        <f>L119+L132</f>
        <v>650.4</v>
      </c>
      <c r="M118" s="59"/>
      <c r="N118" s="34">
        <f>N119+N132</f>
        <v>659.8</v>
      </c>
    </row>
    <row r="119" spans="1:14" s="32" customFormat="1" ht="18.75" customHeight="1">
      <c r="A119" s="51" t="s">
        <v>206</v>
      </c>
      <c r="B119" s="33" t="s">
        <v>207</v>
      </c>
      <c r="C119" s="31" t="s">
        <v>289</v>
      </c>
      <c r="D119" s="31">
        <v>240.2</v>
      </c>
      <c r="E119" s="31">
        <v>257.9</v>
      </c>
      <c r="F119" s="34">
        <f>F120+F131</f>
        <v>273.4</v>
      </c>
      <c r="G119" s="34"/>
      <c r="H119" s="34">
        <f>H120+H131</f>
        <v>281.7</v>
      </c>
      <c r="I119" s="34"/>
      <c r="J119" s="34">
        <f>J120+J131</f>
        <v>290.5</v>
      </c>
      <c r="K119" s="34"/>
      <c r="L119" s="34">
        <f>L120+L131</f>
        <v>299.7</v>
      </c>
      <c r="M119" s="59"/>
      <c r="N119" s="34">
        <f>N120+N131</f>
        <v>309.1</v>
      </c>
    </row>
    <row r="120" spans="1:14" s="2" customFormat="1" ht="19.5" customHeight="1">
      <c r="A120" s="50" t="s">
        <v>208</v>
      </c>
      <c r="B120" s="18" t="s">
        <v>209</v>
      </c>
      <c r="C120" s="10" t="s">
        <v>289</v>
      </c>
      <c r="D120" s="10">
        <v>216.6</v>
      </c>
      <c r="E120" s="65">
        <v>226.8</v>
      </c>
      <c r="F120" s="66">
        <v>251.2</v>
      </c>
      <c r="G120" s="66"/>
      <c r="H120" s="66">
        <v>259.7</v>
      </c>
      <c r="I120" s="66"/>
      <c r="J120" s="66">
        <v>268.5</v>
      </c>
      <c r="K120" s="66"/>
      <c r="L120" s="66">
        <v>277.7</v>
      </c>
      <c r="M120" s="67"/>
      <c r="N120" s="69">
        <v>287.1</v>
      </c>
    </row>
    <row r="121" spans="1:14" s="2" customFormat="1" ht="12.75" customHeight="1">
      <c r="A121" s="50" t="s">
        <v>315</v>
      </c>
      <c r="B121" s="21" t="s">
        <v>211</v>
      </c>
      <c r="C121" s="10" t="s">
        <v>289</v>
      </c>
      <c r="D121" s="10">
        <v>0</v>
      </c>
      <c r="E121" s="10">
        <v>0</v>
      </c>
      <c r="F121" s="28">
        <v>0</v>
      </c>
      <c r="G121" s="28"/>
      <c r="H121" s="28"/>
      <c r="I121" s="28"/>
      <c r="J121" s="28"/>
      <c r="K121" s="28"/>
      <c r="L121" s="28"/>
      <c r="M121" s="57"/>
      <c r="N121" s="62"/>
    </row>
    <row r="122" spans="1:14" s="2" customFormat="1" ht="12.75" customHeight="1">
      <c r="A122" s="50" t="s">
        <v>316</v>
      </c>
      <c r="B122" s="21" t="s">
        <v>213</v>
      </c>
      <c r="C122" s="10" t="s">
        <v>289</v>
      </c>
      <c r="D122" s="10">
        <v>163.4</v>
      </c>
      <c r="E122" s="10">
        <v>173.1</v>
      </c>
      <c r="F122" s="28">
        <v>196.4</v>
      </c>
      <c r="G122" s="28"/>
      <c r="H122" s="28">
        <v>196.4</v>
      </c>
      <c r="I122" s="28"/>
      <c r="J122" s="28">
        <v>196.4</v>
      </c>
      <c r="K122" s="28"/>
      <c r="L122" s="28">
        <v>196.4</v>
      </c>
      <c r="M122" s="57"/>
      <c r="N122" s="28">
        <v>196.4</v>
      </c>
    </row>
    <row r="123" spans="1:14" s="2" customFormat="1" ht="12.75" customHeight="1">
      <c r="A123" s="50" t="s">
        <v>317</v>
      </c>
      <c r="B123" s="21" t="s">
        <v>215</v>
      </c>
      <c r="C123" s="10" t="s">
        <v>289</v>
      </c>
      <c r="D123" s="10">
        <v>0</v>
      </c>
      <c r="E123" s="10">
        <v>0</v>
      </c>
      <c r="F123" s="28">
        <v>0.9</v>
      </c>
      <c r="G123" s="28"/>
      <c r="H123" s="28">
        <v>0.9</v>
      </c>
      <c r="I123" s="28"/>
      <c r="J123" s="28">
        <v>0.9</v>
      </c>
      <c r="K123" s="28"/>
      <c r="L123" s="28">
        <v>0.9</v>
      </c>
      <c r="M123" s="57"/>
      <c r="N123" s="62">
        <v>0.9</v>
      </c>
    </row>
    <row r="124" spans="1:14" s="2" customFormat="1" ht="21.75" customHeight="1">
      <c r="A124" s="50" t="s">
        <v>318</v>
      </c>
      <c r="B124" s="21" t="s">
        <v>217</v>
      </c>
      <c r="C124" s="10" t="s">
        <v>289</v>
      </c>
      <c r="D124" s="10">
        <v>19.1</v>
      </c>
      <c r="E124" s="10">
        <v>21.8</v>
      </c>
      <c r="F124" s="28">
        <v>20.9</v>
      </c>
      <c r="G124" s="28"/>
      <c r="H124" s="28">
        <v>20.9</v>
      </c>
      <c r="I124" s="28"/>
      <c r="J124" s="28">
        <v>20.9</v>
      </c>
      <c r="K124" s="28"/>
      <c r="L124" s="28">
        <v>20.9</v>
      </c>
      <c r="M124" s="57"/>
      <c r="N124" s="62">
        <v>20.9</v>
      </c>
    </row>
    <row r="125" spans="1:14" s="2" customFormat="1" ht="17.25" customHeight="1">
      <c r="A125" s="50" t="s">
        <v>319</v>
      </c>
      <c r="B125" s="23" t="s">
        <v>219</v>
      </c>
      <c r="C125" s="8" t="s">
        <v>289</v>
      </c>
      <c r="D125" s="8">
        <v>0</v>
      </c>
      <c r="E125" s="8">
        <v>0</v>
      </c>
      <c r="F125" s="39">
        <v>0</v>
      </c>
      <c r="G125" s="39"/>
      <c r="H125" s="39">
        <v>0</v>
      </c>
      <c r="I125" s="39"/>
      <c r="J125" s="39">
        <v>0</v>
      </c>
      <c r="K125" s="39"/>
      <c r="L125" s="39">
        <v>0</v>
      </c>
      <c r="M125" s="39"/>
      <c r="N125" s="39">
        <v>0</v>
      </c>
    </row>
    <row r="126" spans="1:14" s="2" customFormat="1" ht="12.75" customHeight="1">
      <c r="A126" s="50" t="s">
        <v>320</v>
      </c>
      <c r="B126" s="21" t="s">
        <v>221</v>
      </c>
      <c r="C126" s="10" t="s">
        <v>289</v>
      </c>
      <c r="D126" s="10">
        <v>3.2</v>
      </c>
      <c r="E126" s="10">
        <v>3.5</v>
      </c>
      <c r="F126" s="28">
        <v>3.7</v>
      </c>
      <c r="G126" s="28"/>
      <c r="H126" s="28">
        <v>3.7</v>
      </c>
      <c r="I126" s="28"/>
      <c r="J126" s="28">
        <v>3.7</v>
      </c>
      <c r="K126" s="28"/>
      <c r="L126" s="28">
        <v>3.7</v>
      </c>
      <c r="M126" s="57"/>
      <c r="N126" s="62">
        <v>3.7</v>
      </c>
    </row>
    <row r="127" spans="1:14" s="2" customFormat="1" ht="12.75" customHeight="1">
      <c r="A127" s="50" t="s">
        <v>321</v>
      </c>
      <c r="B127" s="21" t="s">
        <v>222</v>
      </c>
      <c r="C127" s="10" t="s">
        <v>289</v>
      </c>
      <c r="D127" s="10">
        <v>0</v>
      </c>
      <c r="E127" s="10">
        <v>0</v>
      </c>
      <c r="F127" s="28">
        <v>0</v>
      </c>
      <c r="G127" s="28"/>
      <c r="H127" s="28">
        <v>0</v>
      </c>
      <c r="I127" s="28"/>
      <c r="J127" s="28">
        <v>0</v>
      </c>
      <c r="K127" s="28"/>
      <c r="L127" s="28">
        <v>0</v>
      </c>
      <c r="M127" s="28"/>
      <c r="N127" s="28">
        <v>0</v>
      </c>
    </row>
    <row r="128" spans="1:14" s="2" customFormat="1" ht="12.75" customHeight="1">
      <c r="A128" s="50" t="s">
        <v>322</v>
      </c>
      <c r="B128" s="21" t="s">
        <v>223</v>
      </c>
      <c r="C128" s="10" t="s">
        <v>289</v>
      </c>
      <c r="D128" s="10">
        <v>0</v>
      </c>
      <c r="E128" s="10">
        <v>0</v>
      </c>
      <c r="F128" s="28">
        <v>0</v>
      </c>
      <c r="G128" s="28"/>
      <c r="H128" s="28">
        <v>0</v>
      </c>
      <c r="I128" s="28"/>
      <c r="J128" s="28">
        <v>0</v>
      </c>
      <c r="K128" s="28"/>
      <c r="L128" s="28">
        <v>0</v>
      </c>
      <c r="M128" s="28"/>
      <c r="N128" s="28">
        <v>0</v>
      </c>
    </row>
    <row r="129" spans="1:14" s="2" customFormat="1" ht="12.75" customHeight="1">
      <c r="A129" s="50" t="s">
        <v>323</v>
      </c>
      <c r="B129" s="21" t="s">
        <v>224</v>
      </c>
      <c r="C129" s="10" t="s">
        <v>289</v>
      </c>
      <c r="D129" s="10">
        <v>0</v>
      </c>
      <c r="E129" s="10">
        <v>0</v>
      </c>
      <c r="F129" s="28">
        <v>0</v>
      </c>
      <c r="G129" s="28"/>
      <c r="H129" s="28">
        <v>0</v>
      </c>
      <c r="I129" s="28"/>
      <c r="J129" s="28">
        <v>0</v>
      </c>
      <c r="K129" s="28"/>
      <c r="L129" s="28">
        <v>0</v>
      </c>
      <c r="M129" s="28"/>
      <c r="N129" s="28">
        <v>0</v>
      </c>
    </row>
    <row r="130" spans="1:14" s="2" customFormat="1" ht="12.75" customHeight="1">
      <c r="A130" s="50" t="s">
        <v>324</v>
      </c>
      <c r="B130" s="21" t="s">
        <v>225</v>
      </c>
      <c r="C130" s="10" t="s">
        <v>289</v>
      </c>
      <c r="D130" s="10">
        <v>18.9</v>
      </c>
      <c r="E130" s="10">
        <v>16.2</v>
      </c>
      <c r="F130" s="28">
        <v>19</v>
      </c>
      <c r="G130" s="28"/>
      <c r="H130" s="28">
        <v>19</v>
      </c>
      <c r="I130" s="28"/>
      <c r="J130" s="28">
        <v>19</v>
      </c>
      <c r="K130" s="28"/>
      <c r="L130" s="28">
        <v>19</v>
      </c>
      <c r="M130" s="57"/>
      <c r="N130" s="64">
        <v>19</v>
      </c>
    </row>
    <row r="131" spans="1:14" s="2" customFormat="1" ht="12.75" customHeight="1">
      <c r="A131" s="50" t="s">
        <v>210</v>
      </c>
      <c r="B131" s="19" t="s">
        <v>226</v>
      </c>
      <c r="C131" s="10" t="s">
        <v>289</v>
      </c>
      <c r="D131" s="10">
        <v>23.5</v>
      </c>
      <c r="E131" s="65">
        <v>31.1</v>
      </c>
      <c r="F131" s="66">
        <v>22.2</v>
      </c>
      <c r="G131" s="66"/>
      <c r="H131" s="66">
        <v>22</v>
      </c>
      <c r="I131" s="66"/>
      <c r="J131" s="66">
        <v>22</v>
      </c>
      <c r="K131" s="66"/>
      <c r="L131" s="66">
        <v>22</v>
      </c>
      <c r="M131" s="67"/>
      <c r="N131" s="68">
        <v>22</v>
      </c>
    </row>
    <row r="132" spans="1:14" s="32" customFormat="1" ht="12.75" customHeight="1">
      <c r="A132" s="51" t="s">
        <v>212</v>
      </c>
      <c r="B132" s="33" t="s">
        <v>227</v>
      </c>
      <c r="C132" s="31" t="s">
        <v>289</v>
      </c>
      <c r="D132" s="31">
        <v>972.9</v>
      </c>
      <c r="E132" s="31">
        <v>859.2</v>
      </c>
      <c r="F132" s="34">
        <v>902.5</v>
      </c>
      <c r="G132" s="34"/>
      <c r="H132" s="34">
        <v>554.1</v>
      </c>
      <c r="I132" s="34"/>
      <c r="J132" s="34">
        <v>350.7</v>
      </c>
      <c r="K132" s="34"/>
      <c r="L132" s="34">
        <v>350.7</v>
      </c>
      <c r="M132" s="34"/>
      <c r="N132" s="34">
        <v>350.7</v>
      </c>
    </row>
    <row r="133" spans="1:14" s="2" customFormat="1" ht="12.75" customHeight="1">
      <c r="A133" s="50" t="s">
        <v>325</v>
      </c>
      <c r="B133" s="21" t="s">
        <v>228</v>
      </c>
      <c r="C133" s="10" t="s">
        <v>289</v>
      </c>
      <c r="D133" s="10">
        <v>445.4</v>
      </c>
      <c r="E133" s="10">
        <v>280.3</v>
      </c>
      <c r="F133" s="28">
        <v>191.6</v>
      </c>
      <c r="G133" s="28"/>
      <c r="H133" s="28">
        <v>199.3</v>
      </c>
      <c r="I133" s="28"/>
      <c r="J133" s="28">
        <v>199.3</v>
      </c>
      <c r="K133" s="28"/>
      <c r="L133" s="28">
        <v>199.3</v>
      </c>
      <c r="M133" s="57"/>
      <c r="N133" s="28">
        <v>199.3</v>
      </c>
    </row>
    <row r="134" spans="1:14" s="2" customFormat="1" ht="12.75" customHeight="1">
      <c r="A134" s="50" t="s">
        <v>326</v>
      </c>
      <c r="B134" s="21" t="s">
        <v>229</v>
      </c>
      <c r="C134" s="10" t="s">
        <v>289</v>
      </c>
      <c r="D134" s="10">
        <v>341.3</v>
      </c>
      <c r="E134" s="10">
        <v>347.8</v>
      </c>
      <c r="F134" s="28">
        <v>408.2</v>
      </c>
      <c r="G134" s="28"/>
      <c r="H134" s="28">
        <v>408.2</v>
      </c>
      <c r="I134" s="28"/>
      <c r="J134" s="28">
        <v>408.2</v>
      </c>
      <c r="K134" s="28"/>
      <c r="L134" s="28">
        <v>408.2</v>
      </c>
      <c r="M134" s="57"/>
      <c r="N134" s="28">
        <v>408.2</v>
      </c>
    </row>
    <row r="135" spans="1:14" s="2" customFormat="1" ht="12.75" customHeight="1">
      <c r="A135" s="50" t="s">
        <v>327</v>
      </c>
      <c r="B135" s="21" t="s">
        <v>230</v>
      </c>
      <c r="C135" s="10" t="s">
        <v>289</v>
      </c>
      <c r="D135" s="10">
        <v>94</v>
      </c>
      <c r="E135" s="10">
        <v>164.2</v>
      </c>
      <c r="F135" s="28">
        <v>159.9</v>
      </c>
      <c r="G135" s="28"/>
      <c r="H135" s="28">
        <v>159.9</v>
      </c>
      <c r="I135" s="28"/>
      <c r="J135" s="28">
        <v>159.9</v>
      </c>
      <c r="K135" s="28"/>
      <c r="L135" s="28">
        <v>159.9</v>
      </c>
      <c r="M135" s="57"/>
      <c r="N135" s="28">
        <v>159.9</v>
      </c>
    </row>
    <row r="136" spans="1:14" s="2" customFormat="1" ht="12.75" customHeight="1">
      <c r="A136" s="50" t="s">
        <v>328</v>
      </c>
      <c r="B136" s="21" t="s">
        <v>231</v>
      </c>
      <c r="C136" s="10" t="s">
        <v>289</v>
      </c>
      <c r="D136" s="10">
        <v>94</v>
      </c>
      <c r="E136" s="10">
        <v>164.2</v>
      </c>
      <c r="F136" s="28">
        <v>159.9</v>
      </c>
      <c r="G136" s="28"/>
      <c r="H136" s="28">
        <v>159.9</v>
      </c>
      <c r="I136" s="28"/>
      <c r="J136" s="28">
        <v>159.9</v>
      </c>
      <c r="K136" s="28"/>
      <c r="L136" s="28">
        <v>159.9</v>
      </c>
      <c r="M136" s="57"/>
      <c r="N136" s="28">
        <v>159.9</v>
      </c>
    </row>
    <row r="137" spans="1:14" s="32" customFormat="1" ht="18" customHeight="1">
      <c r="A137" s="51" t="s">
        <v>214</v>
      </c>
      <c r="B137" s="30" t="s">
        <v>232</v>
      </c>
      <c r="C137" s="31" t="s">
        <v>289</v>
      </c>
      <c r="D137" s="31">
        <v>1216.9</v>
      </c>
      <c r="E137" s="31">
        <v>1123.7</v>
      </c>
      <c r="F137" s="34">
        <v>1165.9</v>
      </c>
      <c r="G137" s="34">
        <v>70.5</v>
      </c>
      <c r="H137" s="34">
        <v>822</v>
      </c>
      <c r="I137" s="34"/>
      <c r="J137" s="34">
        <v>602.5</v>
      </c>
      <c r="K137" s="34"/>
      <c r="L137" s="34">
        <v>602.5</v>
      </c>
      <c r="M137" s="34"/>
      <c r="N137" s="34">
        <v>602.5</v>
      </c>
    </row>
    <row r="138" spans="1:14" s="2" customFormat="1" ht="12.75" customHeight="1">
      <c r="A138" s="50" t="s">
        <v>329</v>
      </c>
      <c r="B138" s="21" t="s">
        <v>233</v>
      </c>
      <c r="C138" s="10" t="s">
        <v>289</v>
      </c>
      <c r="D138" s="10">
        <v>184.4</v>
      </c>
      <c r="E138" s="10">
        <v>151.9</v>
      </c>
      <c r="F138" s="28">
        <v>152.9</v>
      </c>
      <c r="G138" s="28"/>
      <c r="H138" s="28">
        <v>115.4</v>
      </c>
      <c r="I138" s="28"/>
      <c r="J138" s="28">
        <v>85.05</v>
      </c>
      <c r="K138" s="28"/>
      <c r="L138" s="28">
        <v>85.05</v>
      </c>
      <c r="M138" s="57"/>
      <c r="N138" s="28">
        <v>85.05</v>
      </c>
    </row>
    <row r="139" spans="1:14" s="2" customFormat="1" ht="16.5" customHeight="1">
      <c r="A139" s="50" t="s">
        <v>330</v>
      </c>
      <c r="B139" s="21" t="s">
        <v>234</v>
      </c>
      <c r="C139" s="10" t="s">
        <v>289</v>
      </c>
      <c r="D139" s="10">
        <v>4.2</v>
      </c>
      <c r="E139" s="10">
        <v>4.7</v>
      </c>
      <c r="F139" s="28">
        <v>2.7</v>
      </c>
      <c r="G139" s="28"/>
      <c r="H139" s="28">
        <v>2.7</v>
      </c>
      <c r="I139" s="28"/>
      <c r="J139" s="28">
        <v>2.7</v>
      </c>
      <c r="K139" s="28"/>
      <c r="L139" s="28">
        <v>2.7</v>
      </c>
      <c r="M139" s="57"/>
      <c r="N139" s="28">
        <v>2.7</v>
      </c>
    </row>
    <row r="140" spans="1:14" s="2" customFormat="1" ht="18" customHeight="1">
      <c r="A140" s="50" t="s">
        <v>331</v>
      </c>
      <c r="B140" s="23" t="s">
        <v>301</v>
      </c>
      <c r="C140" s="8" t="s">
        <v>289</v>
      </c>
      <c r="D140" s="8">
        <v>1.3</v>
      </c>
      <c r="E140" s="8">
        <v>3.3</v>
      </c>
      <c r="F140" s="39">
        <v>4.5</v>
      </c>
      <c r="G140" s="39"/>
      <c r="H140" s="39">
        <v>2.9</v>
      </c>
      <c r="I140" s="39"/>
      <c r="J140" s="39">
        <v>2.9</v>
      </c>
      <c r="K140" s="39"/>
      <c r="L140" s="39">
        <v>2.9</v>
      </c>
      <c r="M140" s="57"/>
      <c r="N140" s="39">
        <v>2.9</v>
      </c>
    </row>
    <row r="141" spans="1:14" s="2" customFormat="1" ht="12.75" customHeight="1">
      <c r="A141" s="50" t="s">
        <v>332</v>
      </c>
      <c r="B141" s="21" t="s">
        <v>235</v>
      </c>
      <c r="C141" s="10" t="s">
        <v>289</v>
      </c>
      <c r="D141" s="10">
        <v>27.8</v>
      </c>
      <c r="E141" s="10">
        <v>33.3</v>
      </c>
      <c r="F141" s="28">
        <v>44.3</v>
      </c>
      <c r="G141" s="28"/>
      <c r="H141" s="28">
        <v>36.1</v>
      </c>
      <c r="I141" s="28"/>
      <c r="J141" s="28">
        <v>36.1</v>
      </c>
      <c r="K141" s="28"/>
      <c r="L141" s="28">
        <v>36.1</v>
      </c>
      <c r="M141" s="57"/>
      <c r="N141" s="28">
        <v>36.1</v>
      </c>
    </row>
    <row r="142" spans="1:14" s="2" customFormat="1" ht="12.75" customHeight="1">
      <c r="A142" s="50" t="s">
        <v>333</v>
      </c>
      <c r="B142" s="21" t="s">
        <v>236</v>
      </c>
      <c r="C142" s="10" t="s">
        <v>289</v>
      </c>
      <c r="D142" s="10">
        <v>72.5</v>
      </c>
      <c r="E142" s="10">
        <v>71.8</v>
      </c>
      <c r="F142" s="28">
        <v>68.3</v>
      </c>
      <c r="G142" s="28"/>
      <c r="H142" s="28">
        <v>14.5</v>
      </c>
      <c r="I142" s="28"/>
      <c r="J142" s="28">
        <v>14.5</v>
      </c>
      <c r="K142" s="28"/>
      <c r="L142" s="28">
        <v>14.5</v>
      </c>
      <c r="M142" s="57"/>
      <c r="N142" s="28">
        <v>14.5</v>
      </c>
    </row>
    <row r="143" spans="1:14" s="2" customFormat="1" ht="12.75" customHeight="1">
      <c r="A143" s="50" t="s">
        <v>334</v>
      </c>
      <c r="B143" s="21" t="s">
        <v>237</v>
      </c>
      <c r="C143" s="10" t="s">
        <v>289</v>
      </c>
      <c r="D143" s="10">
        <v>0</v>
      </c>
      <c r="E143" s="10">
        <v>0</v>
      </c>
      <c r="F143" s="28">
        <v>4.2</v>
      </c>
      <c r="G143" s="28"/>
      <c r="H143" s="28">
        <v>4.2</v>
      </c>
      <c r="I143" s="28"/>
      <c r="J143" s="28">
        <v>4.2</v>
      </c>
      <c r="K143" s="28"/>
      <c r="L143" s="28">
        <v>4.2</v>
      </c>
      <c r="M143" s="57"/>
      <c r="N143" s="28">
        <v>4.2</v>
      </c>
    </row>
    <row r="144" spans="1:14" s="2" customFormat="1" ht="12.75" customHeight="1">
      <c r="A144" s="50" t="s">
        <v>335</v>
      </c>
      <c r="B144" s="21" t="s">
        <v>238</v>
      </c>
      <c r="C144" s="10" t="s">
        <v>289</v>
      </c>
      <c r="D144" s="10">
        <v>713.7</v>
      </c>
      <c r="E144" s="10">
        <v>693.4</v>
      </c>
      <c r="F144" s="28">
        <v>703.1</v>
      </c>
      <c r="G144" s="28"/>
      <c r="H144" s="28">
        <v>530.8</v>
      </c>
      <c r="I144" s="28"/>
      <c r="J144" s="28">
        <v>391.2</v>
      </c>
      <c r="K144" s="28"/>
      <c r="L144" s="28">
        <v>391.2</v>
      </c>
      <c r="M144" s="57"/>
      <c r="N144" s="28">
        <v>391.2</v>
      </c>
    </row>
    <row r="145" spans="1:14" s="2" customFormat="1" ht="12.75" customHeight="1">
      <c r="A145" s="50" t="s">
        <v>336</v>
      </c>
      <c r="B145" s="21" t="s">
        <v>239</v>
      </c>
      <c r="C145" s="10" t="s">
        <v>289</v>
      </c>
      <c r="D145" s="10">
        <v>52</v>
      </c>
      <c r="E145" s="10">
        <v>49</v>
      </c>
      <c r="F145" s="28">
        <v>64.2</v>
      </c>
      <c r="G145" s="28"/>
      <c r="H145" s="28">
        <v>43.2</v>
      </c>
      <c r="I145" s="28"/>
      <c r="J145" s="28">
        <v>31.8</v>
      </c>
      <c r="K145" s="28"/>
      <c r="L145" s="28">
        <v>31.8</v>
      </c>
      <c r="M145" s="57"/>
      <c r="N145" s="28">
        <v>31.8</v>
      </c>
    </row>
    <row r="146" spans="1:14" s="2" customFormat="1" ht="12.75" customHeight="1">
      <c r="A146" s="50" t="s">
        <v>337</v>
      </c>
      <c r="B146" s="21" t="s">
        <v>240</v>
      </c>
      <c r="C146" s="10" t="s">
        <v>289</v>
      </c>
      <c r="D146" s="10">
        <v>0</v>
      </c>
      <c r="E146" s="10">
        <v>0</v>
      </c>
      <c r="F146" s="28">
        <v>0</v>
      </c>
      <c r="G146" s="28"/>
      <c r="H146" s="28">
        <v>0</v>
      </c>
      <c r="I146" s="28"/>
      <c r="J146" s="28">
        <v>0</v>
      </c>
      <c r="K146" s="28"/>
      <c r="L146" s="28">
        <v>0</v>
      </c>
      <c r="M146" s="57"/>
      <c r="N146" s="28">
        <v>0</v>
      </c>
    </row>
    <row r="147" spans="1:14" s="2" customFormat="1" ht="12.75" customHeight="1">
      <c r="A147" s="50" t="s">
        <v>338</v>
      </c>
      <c r="B147" s="21" t="s">
        <v>241</v>
      </c>
      <c r="C147" s="10" t="s">
        <v>289</v>
      </c>
      <c r="D147" s="10">
        <v>33.3</v>
      </c>
      <c r="E147" s="10">
        <v>37.1</v>
      </c>
      <c r="F147" s="28">
        <v>41.7</v>
      </c>
      <c r="G147" s="28"/>
      <c r="H147" s="28">
        <v>34.4</v>
      </c>
      <c r="I147" s="28"/>
      <c r="J147" s="28">
        <v>25.1</v>
      </c>
      <c r="K147" s="28"/>
      <c r="L147" s="28">
        <v>25.1</v>
      </c>
      <c r="M147" s="57"/>
      <c r="N147" s="28">
        <v>25.1</v>
      </c>
    </row>
    <row r="148" spans="1:14" s="2" customFormat="1" ht="12.75" customHeight="1">
      <c r="A148" s="50" t="s">
        <v>339</v>
      </c>
      <c r="B148" s="21" t="s">
        <v>242</v>
      </c>
      <c r="C148" s="10" t="s">
        <v>289</v>
      </c>
      <c r="D148" s="10">
        <v>2.3</v>
      </c>
      <c r="E148" s="10">
        <v>2.2</v>
      </c>
      <c r="F148" s="28">
        <v>2.2</v>
      </c>
      <c r="G148" s="28"/>
      <c r="H148" s="28">
        <v>2.2</v>
      </c>
      <c r="I148" s="28"/>
      <c r="J148" s="28">
        <v>2.2</v>
      </c>
      <c r="K148" s="28"/>
      <c r="L148" s="28">
        <v>2.2</v>
      </c>
      <c r="M148" s="57"/>
      <c r="N148" s="28">
        <v>2.2</v>
      </c>
    </row>
    <row r="149" spans="1:14" s="2" customFormat="1" ht="12.75" customHeight="1">
      <c r="A149" s="50" t="s">
        <v>340</v>
      </c>
      <c r="B149" s="21" t="s">
        <v>243</v>
      </c>
      <c r="C149" s="10" t="s">
        <v>289</v>
      </c>
      <c r="D149" s="10">
        <v>0</v>
      </c>
      <c r="E149" s="10">
        <v>0</v>
      </c>
      <c r="F149" s="28">
        <v>0</v>
      </c>
      <c r="G149" s="28"/>
      <c r="H149" s="28">
        <v>0</v>
      </c>
      <c r="I149" s="28"/>
      <c r="J149" s="28">
        <v>0</v>
      </c>
      <c r="K149" s="28"/>
      <c r="L149" s="28">
        <v>0</v>
      </c>
      <c r="M149" s="57"/>
      <c r="N149" s="28">
        <v>0</v>
      </c>
    </row>
    <row r="150" spans="1:14" s="2" customFormat="1" ht="12.75" customHeight="1">
      <c r="A150" s="50" t="s">
        <v>341</v>
      </c>
      <c r="B150" s="21" t="s">
        <v>244</v>
      </c>
      <c r="C150" s="10" t="s">
        <v>289</v>
      </c>
      <c r="D150" s="10">
        <v>0.2</v>
      </c>
      <c r="E150" s="10">
        <v>0.1</v>
      </c>
      <c r="F150" s="28">
        <v>0.1</v>
      </c>
      <c r="G150" s="28"/>
      <c r="H150" s="28">
        <v>0.1</v>
      </c>
      <c r="I150" s="28"/>
      <c r="J150" s="28">
        <v>0.1</v>
      </c>
      <c r="K150" s="28"/>
      <c r="L150" s="28">
        <v>0.1</v>
      </c>
      <c r="M150" s="57"/>
      <c r="N150" s="28">
        <v>0.1</v>
      </c>
    </row>
    <row r="151" spans="1:14" s="2" customFormat="1" ht="18" customHeight="1">
      <c r="A151" s="50" t="s">
        <v>216</v>
      </c>
      <c r="B151" s="18" t="s">
        <v>299</v>
      </c>
      <c r="C151" s="10" t="s">
        <v>289</v>
      </c>
      <c r="D151" s="10">
        <v>-3.8</v>
      </c>
      <c r="E151" s="10">
        <v>0</v>
      </c>
      <c r="F151" s="28">
        <v>-10</v>
      </c>
      <c r="G151" s="28"/>
      <c r="H151" s="28">
        <v>-10</v>
      </c>
      <c r="I151" s="28"/>
      <c r="J151" s="28">
        <v>-10</v>
      </c>
      <c r="K151" s="28"/>
      <c r="L151" s="28">
        <v>-10</v>
      </c>
      <c r="M151" s="57"/>
      <c r="N151" s="28">
        <v>-10</v>
      </c>
    </row>
    <row r="152" spans="1:14" s="2" customFormat="1" ht="18" customHeight="1">
      <c r="A152" s="50" t="s">
        <v>218</v>
      </c>
      <c r="B152" s="15" t="s">
        <v>245</v>
      </c>
      <c r="C152" s="10" t="s">
        <v>289</v>
      </c>
      <c r="D152" s="10">
        <v>0</v>
      </c>
      <c r="E152" s="10">
        <v>0</v>
      </c>
      <c r="F152" s="28">
        <v>0</v>
      </c>
      <c r="G152" s="28"/>
      <c r="H152" s="28">
        <v>0</v>
      </c>
      <c r="I152" s="28"/>
      <c r="J152" s="28">
        <v>0</v>
      </c>
      <c r="K152" s="28"/>
      <c r="L152" s="28">
        <v>0</v>
      </c>
      <c r="M152" s="57"/>
      <c r="N152" s="28">
        <v>0</v>
      </c>
    </row>
    <row r="153" spans="1:14" s="2" customFormat="1" ht="19.5" customHeight="1">
      <c r="A153" s="50" t="s">
        <v>220</v>
      </c>
      <c r="B153" s="16" t="s">
        <v>246</v>
      </c>
      <c r="C153" s="10" t="s">
        <v>289</v>
      </c>
      <c r="D153" s="10">
        <v>9.5</v>
      </c>
      <c r="E153" s="10">
        <v>9.1</v>
      </c>
      <c r="F153" s="28">
        <v>8.1</v>
      </c>
      <c r="G153" s="28"/>
      <c r="H153" s="28">
        <v>8.1</v>
      </c>
      <c r="I153" s="28"/>
      <c r="J153" s="28">
        <v>8.1</v>
      </c>
      <c r="K153" s="28"/>
      <c r="L153" s="28">
        <v>8.1</v>
      </c>
      <c r="M153" s="57"/>
      <c r="N153" s="28">
        <v>8.1</v>
      </c>
    </row>
    <row r="154" spans="1:14" s="2" customFormat="1" ht="12.75" customHeight="1">
      <c r="A154" s="50"/>
      <c r="B154" s="14" t="s">
        <v>247</v>
      </c>
      <c r="C154" s="10"/>
      <c r="D154" s="10">
        <v>6180</v>
      </c>
      <c r="E154" s="10"/>
      <c r="F154" s="28"/>
      <c r="G154" s="28"/>
      <c r="H154" s="28"/>
      <c r="I154" s="28"/>
      <c r="J154" s="28"/>
      <c r="K154" s="28"/>
      <c r="L154" s="28"/>
      <c r="M154" s="57"/>
      <c r="N154" s="62"/>
    </row>
    <row r="155" spans="1:14" s="2" customFormat="1" ht="18" customHeight="1">
      <c r="A155" s="50" t="s">
        <v>248</v>
      </c>
      <c r="B155" s="15" t="s">
        <v>249</v>
      </c>
      <c r="C155" s="10" t="s">
        <v>140</v>
      </c>
      <c r="D155" s="10"/>
      <c r="E155" s="10"/>
      <c r="F155" s="28"/>
      <c r="G155" s="28"/>
      <c r="H155" s="28"/>
      <c r="I155" s="28"/>
      <c r="J155" s="28"/>
      <c r="K155" s="28"/>
      <c r="L155" s="28"/>
      <c r="M155" s="57"/>
      <c r="N155" s="62"/>
    </row>
    <row r="156" spans="1:14" s="2" customFormat="1" ht="17.25" customHeight="1">
      <c r="A156" s="50" t="s">
        <v>250</v>
      </c>
      <c r="B156" s="16" t="s">
        <v>251</v>
      </c>
      <c r="C156" s="10" t="s">
        <v>293</v>
      </c>
      <c r="D156" s="10">
        <v>11284</v>
      </c>
      <c r="E156" s="28">
        <v>12735.68</v>
      </c>
      <c r="F156" s="28">
        <v>13613.32</v>
      </c>
      <c r="G156" s="28"/>
      <c r="H156" s="28">
        <v>13885.58</v>
      </c>
      <c r="I156" s="28"/>
      <c r="J156" s="28">
        <v>14163.29</v>
      </c>
      <c r="K156" s="28"/>
      <c r="L156" s="28">
        <v>14446.55</v>
      </c>
      <c r="M156" s="57"/>
      <c r="N156" s="62">
        <v>14735.49</v>
      </c>
    </row>
    <row r="157" spans="1:14" s="2" customFormat="1" ht="12.75" customHeight="1">
      <c r="A157" s="50" t="s">
        <v>342</v>
      </c>
      <c r="B157" s="21" t="s">
        <v>252</v>
      </c>
      <c r="C157" s="10" t="s">
        <v>293</v>
      </c>
      <c r="D157" s="10">
        <v>11750</v>
      </c>
      <c r="E157" s="10">
        <v>13220.96</v>
      </c>
      <c r="F157" s="28">
        <v>14146.04</v>
      </c>
      <c r="G157" s="28"/>
      <c r="H157" s="28">
        <v>14428.96</v>
      </c>
      <c r="I157" s="28"/>
      <c r="J157" s="28">
        <v>14717.54</v>
      </c>
      <c r="K157" s="28"/>
      <c r="L157" s="28">
        <v>15011.89</v>
      </c>
      <c r="M157" s="57"/>
      <c r="N157" s="62">
        <v>15312.13</v>
      </c>
    </row>
    <row r="158" spans="1:14" s="2" customFormat="1" ht="12.75" customHeight="1">
      <c r="A158" s="50" t="s">
        <v>343</v>
      </c>
      <c r="B158" s="21" t="s">
        <v>253</v>
      </c>
      <c r="C158" s="10" t="s">
        <v>293</v>
      </c>
      <c r="D158" s="10">
        <v>8952</v>
      </c>
      <c r="E158" s="10">
        <v>10066.27</v>
      </c>
      <c r="F158" s="28">
        <v>10684.83</v>
      </c>
      <c r="G158" s="28"/>
      <c r="H158" s="28">
        <v>10898.52</v>
      </c>
      <c r="I158" s="28"/>
      <c r="J158" s="28">
        <v>11116.49</v>
      </c>
      <c r="K158" s="28"/>
      <c r="L158" s="28">
        <v>11338.82</v>
      </c>
      <c r="M158" s="57"/>
      <c r="N158" s="62">
        <v>11565.59</v>
      </c>
    </row>
    <row r="159" spans="1:14" s="2" customFormat="1" ht="12.75" customHeight="1">
      <c r="A159" s="50" t="s">
        <v>344</v>
      </c>
      <c r="B159" s="21" t="s">
        <v>254</v>
      </c>
      <c r="C159" s="10" t="s">
        <v>293</v>
      </c>
      <c r="D159" s="10">
        <v>11805</v>
      </c>
      <c r="E159" s="10">
        <v>13479.66</v>
      </c>
      <c r="F159" s="28">
        <v>14428.46</v>
      </c>
      <c r="G159" s="28"/>
      <c r="H159" s="28">
        <v>14717.03</v>
      </c>
      <c r="I159" s="28"/>
      <c r="J159" s="28">
        <v>15011.37</v>
      </c>
      <c r="K159" s="28"/>
      <c r="L159" s="28">
        <v>15311.59</v>
      </c>
      <c r="M159" s="57"/>
      <c r="N159" s="62">
        <v>15617.83</v>
      </c>
    </row>
    <row r="160" spans="1:14" s="2" customFormat="1" ht="18" customHeight="1">
      <c r="A160" s="50" t="s">
        <v>255</v>
      </c>
      <c r="B160" s="16" t="s">
        <v>256</v>
      </c>
      <c r="C160" s="10" t="s">
        <v>191</v>
      </c>
      <c r="D160" s="10"/>
      <c r="E160" s="10"/>
      <c r="F160" s="28"/>
      <c r="G160" s="28"/>
      <c r="H160" s="28"/>
      <c r="I160" s="28"/>
      <c r="J160" s="28"/>
      <c r="K160" s="28"/>
      <c r="L160" s="28"/>
      <c r="M160" s="57"/>
      <c r="N160" s="62"/>
    </row>
    <row r="161" spans="1:14" s="2" customFormat="1" ht="12.75" customHeight="1">
      <c r="A161" s="50"/>
      <c r="B161" s="14" t="s">
        <v>257</v>
      </c>
      <c r="C161" s="10"/>
      <c r="D161" s="10"/>
      <c r="E161" s="10"/>
      <c r="F161" s="28"/>
      <c r="G161" s="28"/>
      <c r="H161" s="28"/>
      <c r="I161" s="28"/>
      <c r="J161" s="28"/>
      <c r="K161" s="28"/>
      <c r="L161" s="28"/>
      <c r="M161" s="57"/>
      <c r="N161" s="62"/>
    </row>
    <row r="162" spans="1:14" s="2" customFormat="1" ht="12.75" customHeight="1">
      <c r="A162" s="50" t="s">
        <v>258</v>
      </c>
      <c r="B162" s="26" t="s">
        <v>259</v>
      </c>
      <c r="C162" s="1" t="s">
        <v>345</v>
      </c>
      <c r="D162" s="10">
        <f>D163+D166</f>
        <v>20.433999999999997</v>
      </c>
      <c r="E162" s="10">
        <f>E163+E166</f>
        <v>18.884</v>
      </c>
      <c r="F162" s="10">
        <f aca="true" t="shared" si="0" ref="F162:N162">F163+F166</f>
        <v>19.601000000000003</v>
      </c>
      <c r="G162" s="10"/>
      <c r="H162" s="10">
        <f t="shared" si="0"/>
        <v>19.615000000000002</v>
      </c>
      <c r="I162" s="10"/>
      <c r="J162" s="10">
        <f t="shared" si="0"/>
        <v>19.62</v>
      </c>
      <c r="K162" s="10"/>
      <c r="L162" s="10">
        <f t="shared" si="0"/>
        <v>19.62</v>
      </c>
      <c r="M162" s="10"/>
      <c r="N162" s="10">
        <f t="shared" si="0"/>
        <v>19.62</v>
      </c>
    </row>
    <row r="163" spans="1:14" s="32" customFormat="1" ht="12.75" customHeight="1">
      <c r="A163" s="51" t="s">
        <v>260</v>
      </c>
      <c r="B163" s="41" t="s">
        <v>346</v>
      </c>
      <c r="C163" s="42" t="s">
        <v>345</v>
      </c>
      <c r="D163" s="31">
        <f>SUM(D164:D165)</f>
        <v>19.717</v>
      </c>
      <c r="E163" s="31">
        <f>SUM(E164:E165)</f>
        <v>17.994</v>
      </c>
      <c r="F163" s="31">
        <f aca="true" t="shared" si="1" ref="F163:N163">SUM(F164:F165)</f>
        <v>18.626</v>
      </c>
      <c r="G163" s="31"/>
      <c r="H163" s="31">
        <f t="shared" si="1"/>
        <v>18.64</v>
      </c>
      <c r="I163" s="31"/>
      <c r="J163" s="31">
        <f t="shared" si="1"/>
        <v>18.645</v>
      </c>
      <c r="K163" s="31"/>
      <c r="L163" s="31">
        <f t="shared" si="1"/>
        <v>18.645</v>
      </c>
      <c r="M163" s="31"/>
      <c r="N163" s="31">
        <f t="shared" si="1"/>
        <v>18.645</v>
      </c>
    </row>
    <row r="164" spans="1:14" s="2" customFormat="1" ht="12.75" customHeight="1">
      <c r="A164" s="50" t="s">
        <v>375</v>
      </c>
      <c r="B164" s="21" t="s">
        <v>347</v>
      </c>
      <c r="C164" s="1" t="s">
        <v>345</v>
      </c>
      <c r="D164" s="10">
        <v>19.717</v>
      </c>
      <c r="E164" s="10">
        <v>17.994</v>
      </c>
      <c r="F164" s="28">
        <v>18.626</v>
      </c>
      <c r="G164" s="28"/>
      <c r="H164" s="28">
        <v>18.64</v>
      </c>
      <c r="I164" s="28"/>
      <c r="J164" s="28">
        <v>18.645</v>
      </c>
      <c r="K164" s="28"/>
      <c r="L164" s="28">
        <v>18.645</v>
      </c>
      <c r="M164" s="57"/>
      <c r="N164" s="62">
        <v>18.645</v>
      </c>
    </row>
    <row r="165" spans="1:14" s="2" customFormat="1" ht="12.75" customHeight="1">
      <c r="A165" s="52" t="s">
        <v>376</v>
      </c>
      <c r="B165" s="21" t="s">
        <v>348</v>
      </c>
      <c r="C165" s="1" t="s">
        <v>345</v>
      </c>
      <c r="D165" s="10">
        <v>0</v>
      </c>
      <c r="E165" s="10">
        <v>0</v>
      </c>
      <c r="F165" s="28">
        <v>0</v>
      </c>
      <c r="G165" s="28"/>
      <c r="H165" s="28">
        <v>0</v>
      </c>
      <c r="I165" s="28"/>
      <c r="J165" s="28">
        <v>0</v>
      </c>
      <c r="K165" s="28"/>
      <c r="L165" s="28">
        <v>0</v>
      </c>
      <c r="M165" s="57"/>
      <c r="N165" s="62">
        <v>0</v>
      </c>
    </row>
    <row r="166" spans="1:14" s="32" customFormat="1" ht="18.75" customHeight="1">
      <c r="A166" s="53" t="s">
        <v>377</v>
      </c>
      <c r="B166" s="43" t="s">
        <v>374</v>
      </c>
      <c r="C166" s="42" t="s">
        <v>345</v>
      </c>
      <c r="D166" s="31">
        <f>SUM(D167:D168)</f>
        <v>0.717</v>
      </c>
      <c r="E166" s="31">
        <f>SUM(E167:E168)</f>
        <v>0.89</v>
      </c>
      <c r="F166" s="31">
        <f>SUM(F167:F168)</f>
        <v>0.975</v>
      </c>
      <c r="G166" s="31"/>
      <c r="H166" s="31">
        <f aca="true" t="shared" si="2" ref="H166:N166">SUM(H167:H168)</f>
        <v>0.975</v>
      </c>
      <c r="I166" s="31"/>
      <c r="J166" s="31">
        <f t="shared" si="2"/>
        <v>0.975</v>
      </c>
      <c r="K166" s="31"/>
      <c r="L166" s="31">
        <f t="shared" si="2"/>
        <v>0.975</v>
      </c>
      <c r="M166" s="31"/>
      <c r="N166" s="31">
        <f t="shared" si="2"/>
        <v>0.975</v>
      </c>
    </row>
    <row r="167" spans="1:14" s="2" customFormat="1" ht="12.75" customHeight="1">
      <c r="A167" s="52" t="s">
        <v>349</v>
      </c>
      <c r="B167" s="22" t="s">
        <v>350</v>
      </c>
      <c r="C167" s="1" t="s">
        <v>345</v>
      </c>
      <c r="D167" s="10">
        <v>0.717</v>
      </c>
      <c r="E167" s="10">
        <v>0.89</v>
      </c>
      <c r="F167" s="28">
        <v>0.975</v>
      </c>
      <c r="G167" s="28"/>
      <c r="H167" s="28">
        <v>0.975</v>
      </c>
      <c r="I167" s="28"/>
      <c r="J167" s="28">
        <v>0.975</v>
      </c>
      <c r="K167" s="28"/>
      <c r="L167" s="28">
        <v>0.975</v>
      </c>
      <c r="M167" s="57"/>
      <c r="N167" s="62">
        <v>0.975</v>
      </c>
    </row>
    <row r="168" spans="1:14" s="2" customFormat="1" ht="19.5" customHeight="1">
      <c r="A168" s="52" t="s">
        <v>351</v>
      </c>
      <c r="B168" s="22" t="s">
        <v>352</v>
      </c>
      <c r="C168" s="1" t="s">
        <v>345</v>
      </c>
      <c r="D168" s="10">
        <v>0</v>
      </c>
      <c r="E168" s="10">
        <v>0</v>
      </c>
      <c r="F168" s="28">
        <v>0</v>
      </c>
      <c r="G168" s="28"/>
      <c r="H168" s="28">
        <v>0</v>
      </c>
      <c r="I168" s="28"/>
      <c r="J168" s="28">
        <v>0</v>
      </c>
      <c r="K168" s="28"/>
      <c r="L168" s="28">
        <v>0</v>
      </c>
      <c r="M168" s="57"/>
      <c r="N168" s="62">
        <v>0</v>
      </c>
    </row>
    <row r="169" spans="1:14" s="86" customFormat="1" ht="21.75" customHeight="1">
      <c r="A169" s="80" t="s">
        <v>261</v>
      </c>
      <c r="B169" s="91" t="s">
        <v>378</v>
      </c>
      <c r="C169" s="87" t="s">
        <v>345</v>
      </c>
      <c r="D169" s="82">
        <f>SUM(D170:D188)</f>
        <v>7.325</v>
      </c>
      <c r="E169" s="82">
        <f>SUM(E170:E188)</f>
        <v>6.11</v>
      </c>
      <c r="F169" s="83">
        <f>SUM(F170:F188)</f>
        <v>5.583</v>
      </c>
      <c r="G169" s="82"/>
      <c r="H169" s="82">
        <f aca="true" t="shared" si="3" ref="H169:N169">SUM(H170:H188)</f>
        <v>5.276</v>
      </c>
      <c r="I169" s="82"/>
      <c r="J169" s="82">
        <f t="shared" si="3"/>
        <v>5.266</v>
      </c>
      <c r="K169" s="82"/>
      <c r="L169" s="82">
        <f t="shared" si="3"/>
        <v>5.256</v>
      </c>
      <c r="M169" s="82"/>
      <c r="N169" s="82">
        <f t="shared" si="3"/>
        <v>5.256</v>
      </c>
    </row>
    <row r="170" spans="1:14" s="86" customFormat="1" ht="18.75" customHeight="1">
      <c r="A170" s="80" t="s">
        <v>380</v>
      </c>
      <c r="B170" s="90" t="s">
        <v>379</v>
      </c>
      <c r="C170" s="87" t="s">
        <v>345</v>
      </c>
      <c r="D170" s="82">
        <v>1.144</v>
      </c>
      <c r="E170" s="82">
        <v>0.116</v>
      </c>
      <c r="F170" s="82">
        <v>0.055</v>
      </c>
      <c r="G170" s="82"/>
      <c r="H170" s="82">
        <v>0.042</v>
      </c>
      <c r="I170" s="82"/>
      <c r="J170" s="82">
        <v>0.042</v>
      </c>
      <c r="K170" s="82"/>
      <c r="L170" s="82">
        <v>0.042</v>
      </c>
      <c r="M170" s="82"/>
      <c r="N170" s="82">
        <v>0.042</v>
      </c>
    </row>
    <row r="171" spans="1:14" s="2" customFormat="1" ht="12.75" customHeight="1">
      <c r="A171" s="52" t="s">
        <v>381</v>
      </c>
      <c r="B171" s="27" t="s">
        <v>353</v>
      </c>
      <c r="C171" s="1" t="s">
        <v>345</v>
      </c>
      <c r="D171" s="10">
        <v>0.3</v>
      </c>
      <c r="E171" s="10">
        <v>0.346</v>
      </c>
      <c r="F171" s="10">
        <v>0.326</v>
      </c>
      <c r="G171" s="10"/>
      <c r="H171" s="10">
        <v>0.326</v>
      </c>
      <c r="I171" s="10"/>
      <c r="J171" s="10">
        <v>0.326</v>
      </c>
      <c r="K171" s="10"/>
      <c r="L171" s="10">
        <v>0.326</v>
      </c>
      <c r="M171" s="10"/>
      <c r="N171" s="10">
        <v>0.326</v>
      </c>
    </row>
    <row r="172" spans="1:14" s="2" customFormat="1" ht="18.75" customHeight="1">
      <c r="A172" s="52" t="s">
        <v>382</v>
      </c>
      <c r="B172" s="27" t="s">
        <v>354</v>
      </c>
      <c r="C172" s="1" t="s">
        <v>345</v>
      </c>
      <c r="D172" s="10">
        <v>0.065</v>
      </c>
      <c r="E172" s="10">
        <v>0.065</v>
      </c>
      <c r="F172" s="10">
        <v>0.042</v>
      </c>
      <c r="G172" s="10"/>
      <c r="H172" s="10">
        <v>0.042</v>
      </c>
      <c r="I172" s="10"/>
      <c r="J172" s="10">
        <v>0.042</v>
      </c>
      <c r="K172" s="10"/>
      <c r="L172" s="10">
        <v>0.042</v>
      </c>
      <c r="M172" s="10"/>
      <c r="N172" s="10">
        <v>0.042</v>
      </c>
    </row>
    <row r="173" spans="1:14" s="2" customFormat="1" ht="17.25" customHeight="1">
      <c r="A173" s="52" t="s">
        <v>383</v>
      </c>
      <c r="B173" s="27" t="s">
        <v>355</v>
      </c>
      <c r="C173" s="1" t="s">
        <v>345</v>
      </c>
      <c r="D173" s="10">
        <v>0.904</v>
      </c>
      <c r="E173" s="10">
        <v>0.456</v>
      </c>
      <c r="F173" s="10">
        <v>0.794</v>
      </c>
      <c r="G173" s="10"/>
      <c r="H173" s="10">
        <v>0.83</v>
      </c>
      <c r="I173" s="10"/>
      <c r="J173" s="10">
        <v>0.83</v>
      </c>
      <c r="K173" s="10"/>
      <c r="L173" s="10">
        <v>0.83</v>
      </c>
      <c r="M173" s="10"/>
      <c r="N173" s="10">
        <v>0.83</v>
      </c>
    </row>
    <row r="174" spans="1:14" s="2" customFormat="1" ht="17.25" customHeight="1">
      <c r="A174" s="52" t="s">
        <v>384</v>
      </c>
      <c r="B174" s="27" t="s">
        <v>356</v>
      </c>
      <c r="C174" s="1" t="s">
        <v>345</v>
      </c>
      <c r="D174" s="10">
        <v>0.12</v>
      </c>
      <c r="E174" s="10">
        <v>0.124</v>
      </c>
      <c r="F174" s="10">
        <v>0.13</v>
      </c>
      <c r="G174" s="10"/>
      <c r="H174" s="10">
        <v>0.116</v>
      </c>
      <c r="I174" s="10"/>
      <c r="J174" s="10">
        <v>0.116</v>
      </c>
      <c r="K174" s="10"/>
      <c r="L174" s="10">
        <v>0.116</v>
      </c>
      <c r="M174" s="10"/>
      <c r="N174" s="10">
        <v>0.116</v>
      </c>
    </row>
    <row r="175" spans="1:14" s="2" customFormat="1" ht="18" customHeight="1">
      <c r="A175" s="52" t="s">
        <v>385</v>
      </c>
      <c r="B175" s="27" t="s">
        <v>357</v>
      </c>
      <c r="C175" s="1" t="s">
        <v>345</v>
      </c>
      <c r="D175" s="10">
        <v>0.12</v>
      </c>
      <c r="E175" s="10">
        <v>0.14</v>
      </c>
      <c r="F175" s="10">
        <v>0.016</v>
      </c>
      <c r="G175" s="10"/>
      <c r="H175" s="10">
        <v>0.016</v>
      </c>
      <c r="I175" s="10"/>
      <c r="J175" s="10">
        <v>0.016</v>
      </c>
      <c r="K175" s="10"/>
      <c r="L175" s="10">
        <v>0.016</v>
      </c>
      <c r="M175" s="10"/>
      <c r="N175" s="10">
        <v>0.016</v>
      </c>
    </row>
    <row r="176" spans="1:14" s="2" customFormat="1" ht="18" customHeight="1">
      <c r="A176" s="52" t="s">
        <v>386</v>
      </c>
      <c r="B176" s="27" t="s">
        <v>358</v>
      </c>
      <c r="C176" s="1" t="s">
        <v>345</v>
      </c>
      <c r="D176" s="10">
        <v>0.27</v>
      </c>
      <c r="E176" s="10">
        <v>0.3</v>
      </c>
      <c r="F176" s="10">
        <v>0.052</v>
      </c>
      <c r="G176" s="10"/>
      <c r="H176" s="10">
        <v>0.049</v>
      </c>
      <c r="I176" s="10"/>
      <c r="J176" s="10">
        <v>0.049</v>
      </c>
      <c r="K176" s="10"/>
      <c r="L176" s="10">
        <v>0.049</v>
      </c>
      <c r="M176" s="10"/>
      <c r="N176" s="10">
        <v>0.049</v>
      </c>
    </row>
    <row r="177" spans="1:14" s="2" customFormat="1" ht="12.75" customHeight="1">
      <c r="A177" s="52" t="s">
        <v>387</v>
      </c>
      <c r="B177" s="27" t="s">
        <v>359</v>
      </c>
      <c r="C177" s="1" t="s">
        <v>345</v>
      </c>
      <c r="D177" s="10">
        <v>0.658</v>
      </c>
      <c r="E177" s="10">
        <v>0.688</v>
      </c>
      <c r="F177" s="10">
        <v>0.566</v>
      </c>
      <c r="G177" s="10"/>
      <c r="H177" s="10">
        <v>0.566</v>
      </c>
      <c r="I177" s="10"/>
      <c r="J177" s="10">
        <v>0.556</v>
      </c>
      <c r="K177" s="10"/>
      <c r="L177" s="10">
        <v>0.546</v>
      </c>
      <c r="M177" s="10"/>
      <c r="N177" s="10">
        <v>0.546</v>
      </c>
    </row>
    <row r="178" spans="1:14" s="2" customFormat="1" ht="12.75" customHeight="1">
      <c r="A178" s="52" t="s">
        <v>388</v>
      </c>
      <c r="B178" s="27" t="s">
        <v>360</v>
      </c>
      <c r="C178" s="1" t="s">
        <v>345</v>
      </c>
      <c r="D178" s="10">
        <v>0.027</v>
      </c>
      <c r="E178" s="10">
        <v>0.027</v>
      </c>
      <c r="F178" s="10">
        <v>0.02</v>
      </c>
      <c r="G178" s="10"/>
      <c r="H178" s="10">
        <v>0.02</v>
      </c>
      <c r="I178" s="10"/>
      <c r="J178" s="10">
        <v>0.02</v>
      </c>
      <c r="K178" s="10"/>
      <c r="L178" s="10">
        <v>0.02</v>
      </c>
      <c r="M178" s="10"/>
      <c r="N178" s="10">
        <v>0.02</v>
      </c>
    </row>
    <row r="179" spans="1:14" s="2" customFormat="1" ht="12.75" customHeight="1">
      <c r="A179" s="52" t="s">
        <v>389</v>
      </c>
      <c r="B179" s="27" t="s">
        <v>361</v>
      </c>
      <c r="C179" s="1" t="s">
        <v>345</v>
      </c>
      <c r="D179" s="10">
        <v>0.038</v>
      </c>
      <c r="E179" s="10">
        <v>0.038</v>
      </c>
      <c r="F179" s="10">
        <v>0.018</v>
      </c>
      <c r="G179" s="10"/>
      <c r="H179" s="10">
        <v>0.018</v>
      </c>
      <c r="I179" s="10"/>
      <c r="J179" s="10">
        <v>0.018</v>
      </c>
      <c r="K179" s="10"/>
      <c r="L179" s="10">
        <v>0.018</v>
      </c>
      <c r="M179" s="10"/>
      <c r="N179" s="10">
        <v>0.018</v>
      </c>
    </row>
    <row r="180" spans="1:14" s="2" customFormat="1" ht="12.75" customHeight="1">
      <c r="A180" s="52" t="s">
        <v>390</v>
      </c>
      <c r="B180" s="27" t="s">
        <v>362</v>
      </c>
      <c r="C180" s="1" t="s">
        <v>345</v>
      </c>
      <c r="D180" s="10">
        <v>0.047</v>
      </c>
      <c r="E180" s="10">
        <v>0.047</v>
      </c>
      <c r="F180" s="10">
        <v>0.034</v>
      </c>
      <c r="G180" s="10"/>
      <c r="H180" s="10">
        <v>0.03</v>
      </c>
      <c r="I180" s="10"/>
      <c r="J180" s="10">
        <v>0.03</v>
      </c>
      <c r="K180" s="10"/>
      <c r="L180" s="10">
        <v>0.03</v>
      </c>
      <c r="M180" s="10"/>
      <c r="N180" s="10">
        <v>0.03</v>
      </c>
    </row>
    <row r="181" spans="1:14" s="2" customFormat="1" ht="12.75" customHeight="1">
      <c r="A181" s="52" t="s">
        <v>391</v>
      </c>
      <c r="B181" s="27" t="s">
        <v>363</v>
      </c>
      <c r="C181" s="1" t="s">
        <v>345</v>
      </c>
      <c r="D181" s="10">
        <v>0.104</v>
      </c>
      <c r="E181" s="10">
        <v>0.104</v>
      </c>
      <c r="F181" s="10">
        <v>0.029</v>
      </c>
      <c r="G181" s="10"/>
      <c r="H181" s="10">
        <v>0.02</v>
      </c>
      <c r="I181" s="10"/>
      <c r="J181" s="10">
        <v>0.02</v>
      </c>
      <c r="K181" s="10"/>
      <c r="L181" s="10">
        <v>0.02</v>
      </c>
      <c r="M181" s="10"/>
      <c r="N181" s="10">
        <v>0.02</v>
      </c>
    </row>
    <row r="182" spans="1:14" s="2" customFormat="1" ht="12.75" customHeight="1">
      <c r="A182" s="52" t="s">
        <v>392</v>
      </c>
      <c r="B182" s="27" t="s">
        <v>364</v>
      </c>
      <c r="C182" s="1" t="s">
        <v>345</v>
      </c>
      <c r="D182" s="10">
        <v>0.012</v>
      </c>
      <c r="E182" s="10">
        <v>0.012</v>
      </c>
      <c r="F182" s="10">
        <v>0.019</v>
      </c>
      <c r="G182" s="10"/>
      <c r="H182" s="10">
        <v>0.019</v>
      </c>
      <c r="I182" s="10"/>
      <c r="J182" s="10">
        <v>0.019</v>
      </c>
      <c r="K182" s="10"/>
      <c r="L182" s="10">
        <v>0.019</v>
      </c>
      <c r="M182" s="10"/>
      <c r="N182" s="10">
        <v>0.019</v>
      </c>
    </row>
    <row r="183" spans="1:14" s="2" customFormat="1" ht="18" customHeight="1">
      <c r="A183" s="52" t="s">
        <v>393</v>
      </c>
      <c r="B183" s="27" t="s">
        <v>365</v>
      </c>
      <c r="C183" s="1" t="s">
        <v>345</v>
      </c>
      <c r="D183" s="10">
        <v>0</v>
      </c>
      <c r="E183" s="10">
        <v>0</v>
      </c>
      <c r="F183" s="10">
        <v>0.017</v>
      </c>
      <c r="G183" s="10"/>
      <c r="H183" s="10">
        <v>0.017</v>
      </c>
      <c r="I183" s="10"/>
      <c r="J183" s="10">
        <v>0.017</v>
      </c>
      <c r="K183" s="10"/>
      <c r="L183" s="10">
        <v>0.017</v>
      </c>
      <c r="M183" s="10"/>
      <c r="N183" s="10">
        <v>0.017</v>
      </c>
    </row>
    <row r="184" spans="1:14" s="2" customFormat="1" ht="18" customHeight="1">
      <c r="A184" s="52" t="s">
        <v>394</v>
      </c>
      <c r="B184" s="27" t="s">
        <v>366</v>
      </c>
      <c r="C184" s="1" t="s">
        <v>345</v>
      </c>
      <c r="D184" s="10">
        <v>0.777</v>
      </c>
      <c r="E184" s="10">
        <v>0.797</v>
      </c>
      <c r="F184" s="10">
        <v>1.137</v>
      </c>
      <c r="G184" s="10"/>
      <c r="H184" s="10">
        <v>0.917</v>
      </c>
      <c r="I184" s="10"/>
      <c r="J184" s="10">
        <v>0.917</v>
      </c>
      <c r="K184" s="10"/>
      <c r="L184" s="10">
        <v>0.917</v>
      </c>
      <c r="M184" s="10"/>
      <c r="N184" s="10">
        <v>0.917</v>
      </c>
    </row>
    <row r="185" spans="1:14" s="2" customFormat="1" ht="12.75" customHeight="1">
      <c r="A185" s="52" t="s">
        <v>395</v>
      </c>
      <c r="B185" s="27" t="s">
        <v>238</v>
      </c>
      <c r="C185" s="1" t="s">
        <v>345</v>
      </c>
      <c r="D185" s="10">
        <v>1.08</v>
      </c>
      <c r="E185" s="10">
        <v>1.13</v>
      </c>
      <c r="F185" s="10">
        <v>1.012</v>
      </c>
      <c r="G185" s="10"/>
      <c r="H185" s="10">
        <v>1.012</v>
      </c>
      <c r="I185" s="10"/>
      <c r="J185" s="10">
        <v>1.012</v>
      </c>
      <c r="K185" s="10"/>
      <c r="L185" s="10">
        <v>1.012</v>
      </c>
      <c r="M185" s="10"/>
      <c r="N185" s="10">
        <v>1.012</v>
      </c>
    </row>
    <row r="186" spans="1:14" s="2" customFormat="1" ht="18.75" customHeight="1">
      <c r="A186" s="52" t="s">
        <v>396</v>
      </c>
      <c r="B186" s="27" t="s">
        <v>367</v>
      </c>
      <c r="C186" s="1" t="s">
        <v>345</v>
      </c>
      <c r="D186" s="10">
        <v>1.125</v>
      </c>
      <c r="E186" s="10">
        <v>1.145</v>
      </c>
      <c r="F186" s="10">
        <v>1.032</v>
      </c>
      <c r="G186" s="10"/>
      <c r="H186" s="10">
        <v>0.952</v>
      </c>
      <c r="I186" s="10"/>
      <c r="J186" s="10">
        <v>0.952</v>
      </c>
      <c r="K186" s="10"/>
      <c r="L186" s="10">
        <v>0.952</v>
      </c>
      <c r="M186" s="10"/>
      <c r="N186" s="10">
        <v>0.952</v>
      </c>
    </row>
    <row r="187" spans="1:14" s="2" customFormat="1" ht="18" customHeight="1">
      <c r="A187" s="52" t="s">
        <v>397</v>
      </c>
      <c r="B187" s="27" t="s">
        <v>368</v>
      </c>
      <c r="C187" s="1" t="s">
        <v>345</v>
      </c>
      <c r="D187" s="10">
        <v>0.114</v>
      </c>
      <c r="E187" s="10">
        <v>0.114</v>
      </c>
      <c r="F187" s="10">
        <v>0.07</v>
      </c>
      <c r="G187" s="10"/>
      <c r="H187" s="10">
        <v>0.07</v>
      </c>
      <c r="I187" s="10"/>
      <c r="J187" s="10">
        <v>0.07</v>
      </c>
      <c r="K187" s="10"/>
      <c r="L187" s="10">
        <v>0.07</v>
      </c>
      <c r="M187" s="10"/>
      <c r="N187" s="10">
        <v>0.07</v>
      </c>
    </row>
    <row r="188" spans="1:14" s="86" customFormat="1" ht="12.75" customHeight="1">
      <c r="A188" s="80" t="s">
        <v>398</v>
      </c>
      <c r="B188" s="90" t="s">
        <v>369</v>
      </c>
      <c r="C188" s="87" t="s">
        <v>345</v>
      </c>
      <c r="D188" s="82">
        <v>0.42</v>
      </c>
      <c r="E188" s="82">
        <v>0.461</v>
      </c>
      <c r="F188" s="82">
        <v>0.214</v>
      </c>
      <c r="G188" s="82"/>
      <c r="H188" s="82">
        <v>0.214</v>
      </c>
      <c r="I188" s="82"/>
      <c r="J188" s="82">
        <v>0.214</v>
      </c>
      <c r="K188" s="82"/>
      <c r="L188" s="82">
        <v>0.214</v>
      </c>
      <c r="M188" s="82"/>
      <c r="N188" s="82">
        <v>0.214</v>
      </c>
    </row>
    <row r="189" spans="1:14" s="86" customFormat="1" ht="24.75" customHeight="1">
      <c r="A189" s="80" t="s">
        <v>264</v>
      </c>
      <c r="B189" s="91" t="s">
        <v>370</v>
      </c>
      <c r="C189" s="87" t="s">
        <v>345</v>
      </c>
      <c r="D189" s="82">
        <f>SUM(D190:D192)</f>
        <v>2.054</v>
      </c>
      <c r="E189" s="82">
        <f>SUM(E190:E192)</f>
        <v>2.254</v>
      </c>
      <c r="F189" s="82">
        <f aca="true" t="shared" si="4" ref="F189:M189">SUM(F190:F192)</f>
        <v>5.295</v>
      </c>
      <c r="G189" s="82">
        <f t="shared" si="4"/>
        <v>0</v>
      </c>
      <c r="H189" s="82">
        <v>5.16</v>
      </c>
      <c r="I189" s="82">
        <f t="shared" si="4"/>
        <v>0</v>
      </c>
      <c r="J189" s="82">
        <v>5.16</v>
      </c>
      <c r="K189" s="82">
        <f t="shared" si="4"/>
        <v>0</v>
      </c>
      <c r="L189" s="82">
        <v>5.06</v>
      </c>
      <c r="M189" s="82">
        <f t="shared" si="4"/>
        <v>0</v>
      </c>
      <c r="N189" s="82">
        <v>5.06</v>
      </c>
    </row>
    <row r="190" spans="1:14" s="86" customFormat="1" ht="18.75" customHeight="1">
      <c r="A190" s="80" t="s">
        <v>399</v>
      </c>
      <c r="B190" s="90" t="s">
        <v>371</v>
      </c>
      <c r="C190" s="87" t="s">
        <v>345</v>
      </c>
      <c r="D190" s="82">
        <v>0</v>
      </c>
      <c r="E190" s="82">
        <v>0</v>
      </c>
      <c r="F190" s="83">
        <v>0</v>
      </c>
      <c r="G190" s="83"/>
      <c r="H190" s="83">
        <v>0</v>
      </c>
      <c r="I190" s="83"/>
      <c r="J190" s="83">
        <v>0</v>
      </c>
      <c r="K190" s="83"/>
      <c r="L190" s="83">
        <v>0</v>
      </c>
      <c r="M190" s="84"/>
      <c r="N190" s="83">
        <v>0</v>
      </c>
    </row>
    <row r="191" spans="1:14" s="93" customFormat="1" ht="20.25" customHeight="1">
      <c r="A191" s="80" t="s">
        <v>400</v>
      </c>
      <c r="B191" s="90" t="s">
        <v>372</v>
      </c>
      <c r="C191" s="87" t="s">
        <v>345</v>
      </c>
      <c r="D191" s="82">
        <v>0.751</v>
      </c>
      <c r="E191" s="82">
        <v>0.843</v>
      </c>
      <c r="F191" s="83">
        <v>2.458</v>
      </c>
      <c r="G191" s="92"/>
      <c r="H191" s="83">
        <v>0.52</v>
      </c>
      <c r="I191" s="83"/>
      <c r="J191" s="83">
        <v>0.52</v>
      </c>
      <c r="K191" s="83"/>
      <c r="L191" s="83">
        <v>0.52</v>
      </c>
      <c r="M191" s="84"/>
      <c r="N191" s="83">
        <v>0.52</v>
      </c>
    </row>
    <row r="192" spans="1:14" s="2" customFormat="1" ht="20.25" customHeight="1">
      <c r="A192" s="52" t="s">
        <v>401</v>
      </c>
      <c r="B192" s="27" t="s">
        <v>373</v>
      </c>
      <c r="C192" s="1" t="s">
        <v>345</v>
      </c>
      <c r="D192" s="10">
        <v>1.303</v>
      </c>
      <c r="E192" s="10">
        <v>1.411</v>
      </c>
      <c r="F192" s="28">
        <v>2.837</v>
      </c>
      <c r="G192" s="28"/>
      <c r="H192" s="28">
        <v>2.7</v>
      </c>
      <c r="I192" s="28"/>
      <c r="J192" s="28">
        <v>2.7</v>
      </c>
      <c r="K192" s="28"/>
      <c r="L192" s="28">
        <v>2.6</v>
      </c>
      <c r="M192" s="57"/>
      <c r="N192" s="28">
        <v>2.6</v>
      </c>
    </row>
    <row r="193" spans="1:14" s="2" customFormat="1" ht="18" customHeight="1">
      <c r="A193" s="50" t="s">
        <v>266</v>
      </c>
      <c r="B193" s="16" t="s">
        <v>262</v>
      </c>
      <c r="C193" s="10" t="s">
        <v>263</v>
      </c>
      <c r="D193" s="10">
        <v>36161</v>
      </c>
      <c r="E193" s="10">
        <v>38473</v>
      </c>
      <c r="F193" s="28">
        <v>40089</v>
      </c>
      <c r="G193" s="28"/>
      <c r="H193" s="28">
        <v>43354</v>
      </c>
      <c r="I193" s="28"/>
      <c r="J193" s="28">
        <v>46401</v>
      </c>
      <c r="K193" s="28"/>
      <c r="L193" s="28">
        <v>49692</v>
      </c>
      <c r="M193" s="57"/>
      <c r="N193" s="62">
        <v>53206</v>
      </c>
    </row>
    <row r="194" spans="1:14" s="2" customFormat="1" ht="24.75" customHeight="1">
      <c r="A194" s="50" t="s">
        <v>268</v>
      </c>
      <c r="B194" s="16" t="s">
        <v>265</v>
      </c>
      <c r="C194" s="10" t="s">
        <v>140</v>
      </c>
      <c r="D194" s="10">
        <v>117</v>
      </c>
      <c r="E194" s="28">
        <f>E193/D193*100</f>
        <v>106.3936284947872</v>
      </c>
      <c r="F194" s="28">
        <f>F193/E193*100</f>
        <v>104.20034829620772</v>
      </c>
      <c r="G194" s="28"/>
      <c r="H194" s="28">
        <f>H193/F193*100</f>
        <v>108.14437875726509</v>
      </c>
      <c r="I194" s="28"/>
      <c r="J194" s="28">
        <f>J193/H193*100</f>
        <v>107.02818655718043</v>
      </c>
      <c r="K194" s="28"/>
      <c r="L194" s="28">
        <f>L193/J193*100</f>
        <v>107.09251955776816</v>
      </c>
      <c r="M194" s="28"/>
      <c r="N194" s="28">
        <f>N193/L193*100</f>
        <v>107.07156081461804</v>
      </c>
    </row>
    <row r="195" spans="1:14" s="2" customFormat="1" ht="18" customHeight="1">
      <c r="A195" s="50" t="s">
        <v>270</v>
      </c>
      <c r="B195" s="16" t="s">
        <v>267</v>
      </c>
      <c r="C195" s="10" t="s">
        <v>263</v>
      </c>
      <c r="D195" s="10">
        <v>18982</v>
      </c>
      <c r="E195" s="10">
        <v>18982</v>
      </c>
      <c r="F195" s="28">
        <f>E195*103.4%</f>
        <v>19627.388</v>
      </c>
      <c r="G195" s="28"/>
      <c r="H195" s="28">
        <f>F195*103.4%</f>
        <v>20294.719192</v>
      </c>
      <c r="I195" s="28"/>
      <c r="J195" s="28">
        <f>H195*103.4%</f>
        <v>20984.739644528003</v>
      </c>
      <c r="K195" s="28"/>
      <c r="L195" s="28">
        <f>J195*103.4%</f>
        <v>21698.220792441956</v>
      </c>
      <c r="M195" s="57"/>
      <c r="N195" s="28">
        <f>L195*103.4%</f>
        <v>22435.960299384984</v>
      </c>
    </row>
    <row r="196" spans="1:14" s="2" customFormat="1" ht="18" customHeight="1">
      <c r="A196" s="50" t="s">
        <v>272</v>
      </c>
      <c r="B196" s="16" t="s">
        <v>269</v>
      </c>
      <c r="C196" s="10" t="s">
        <v>140</v>
      </c>
      <c r="D196" s="10"/>
      <c r="E196" s="10"/>
      <c r="F196" s="28"/>
      <c r="G196" s="28"/>
      <c r="H196" s="28"/>
      <c r="I196" s="28"/>
      <c r="J196" s="28"/>
      <c r="K196" s="28"/>
      <c r="L196" s="28"/>
      <c r="M196" s="57"/>
      <c r="N196" s="62"/>
    </row>
    <row r="197" spans="1:14" s="2" customFormat="1" ht="12.75" customHeight="1">
      <c r="A197" s="50" t="s">
        <v>274</v>
      </c>
      <c r="B197" s="15" t="s">
        <v>271</v>
      </c>
      <c r="C197" s="10" t="s">
        <v>140</v>
      </c>
      <c r="D197" s="10"/>
      <c r="E197" s="10"/>
      <c r="F197" s="28"/>
      <c r="G197" s="28"/>
      <c r="H197" s="28"/>
      <c r="I197" s="28"/>
      <c r="J197" s="28"/>
      <c r="K197" s="28"/>
      <c r="L197" s="28"/>
      <c r="M197" s="57"/>
      <c r="N197" s="62"/>
    </row>
    <row r="198" spans="1:14" s="2" customFormat="1" ht="12.75" customHeight="1">
      <c r="A198" s="50" t="s">
        <v>276</v>
      </c>
      <c r="B198" s="15" t="s">
        <v>273</v>
      </c>
      <c r="C198" s="10" t="s">
        <v>57</v>
      </c>
      <c r="D198" s="10"/>
      <c r="E198" s="10"/>
      <c r="F198" s="28"/>
      <c r="G198" s="28"/>
      <c r="H198" s="28"/>
      <c r="I198" s="28"/>
      <c r="J198" s="28"/>
      <c r="K198" s="28"/>
      <c r="L198" s="28"/>
      <c r="M198" s="57"/>
      <c r="N198" s="62"/>
    </row>
    <row r="199" spans="1:14" s="2" customFormat="1" ht="12.75" customHeight="1">
      <c r="A199" s="50" t="s">
        <v>278</v>
      </c>
      <c r="B199" s="15" t="s">
        <v>275</v>
      </c>
      <c r="C199" s="10" t="s">
        <v>294</v>
      </c>
      <c r="D199" s="10"/>
      <c r="E199" s="10"/>
      <c r="F199" s="28"/>
      <c r="G199" s="28"/>
      <c r="H199" s="28"/>
      <c r="I199" s="28"/>
      <c r="J199" s="28"/>
      <c r="K199" s="28"/>
      <c r="L199" s="28"/>
      <c r="M199" s="57"/>
      <c r="N199" s="62"/>
    </row>
    <row r="200" spans="1:14" s="86" customFormat="1" ht="12.75" customHeight="1">
      <c r="A200" s="79" t="s">
        <v>280</v>
      </c>
      <c r="B200" s="81" t="s">
        <v>277</v>
      </c>
      <c r="C200" s="82" t="s">
        <v>191</v>
      </c>
      <c r="D200" s="82">
        <v>2</v>
      </c>
      <c r="E200" s="79" t="s">
        <v>17</v>
      </c>
      <c r="F200" s="78">
        <v>16</v>
      </c>
      <c r="G200" s="78"/>
      <c r="H200" s="78">
        <v>15</v>
      </c>
      <c r="I200" s="78"/>
      <c r="J200" s="78">
        <v>15</v>
      </c>
      <c r="K200" s="78"/>
      <c r="L200" s="78">
        <v>14</v>
      </c>
      <c r="M200" s="88"/>
      <c r="N200" s="85">
        <v>14</v>
      </c>
    </row>
    <row r="201" spans="1:14" s="86" customFormat="1" ht="18" customHeight="1">
      <c r="A201" s="79" t="s">
        <v>282</v>
      </c>
      <c r="B201" s="81" t="s">
        <v>279</v>
      </c>
      <c r="C201" s="82" t="s">
        <v>50</v>
      </c>
      <c r="D201" s="82"/>
      <c r="E201" s="82"/>
      <c r="F201" s="83"/>
      <c r="G201" s="83"/>
      <c r="H201" s="83"/>
      <c r="I201" s="83"/>
      <c r="J201" s="83"/>
      <c r="K201" s="83"/>
      <c r="L201" s="83"/>
      <c r="M201" s="84"/>
      <c r="N201" s="85"/>
    </row>
    <row r="202" spans="1:14" s="86" customFormat="1" ht="17.25" customHeight="1">
      <c r="A202" s="79" t="s">
        <v>284</v>
      </c>
      <c r="B202" s="89" t="s">
        <v>281</v>
      </c>
      <c r="C202" s="82" t="s">
        <v>50</v>
      </c>
      <c r="D202" s="82" t="s">
        <v>408</v>
      </c>
      <c r="E202" s="82" t="s">
        <v>405</v>
      </c>
      <c r="F202" s="83">
        <v>2.837</v>
      </c>
      <c r="G202" s="83"/>
      <c r="H202" s="83">
        <v>2.7</v>
      </c>
      <c r="I202" s="83"/>
      <c r="J202" s="83">
        <v>2.7</v>
      </c>
      <c r="K202" s="83"/>
      <c r="L202" s="83">
        <v>2.6</v>
      </c>
      <c r="M202" s="84"/>
      <c r="N202" s="85">
        <v>2.6</v>
      </c>
    </row>
    <row r="203" spans="1:14" s="86" customFormat="1" ht="12.75" customHeight="1">
      <c r="A203" s="79" t="s">
        <v>402</v>
      </c>
      <c r="B203" s="81" t="s">
        <v>283</v>
      </c>
      <c r="C203" s="82" t="s">
        <v>289</v>
      </c>
      <c r="D203" s="82" t="s">
        <v>407</v>
      </c>
      <c r="E203" s="82" t="s">
        <v>409</v>
      </c>
      <c r="F203" s="83">
        <v>2685.8</v>
      </c>
      <c r="G203" s="83"/>
      <c r="H203" s="83">
        <v>2744.8</v>
      </c>
      <c r="I203" s="83"/>
      <c r="J203" s="83">
        <v>2932.2</v>
      </c>
      <c r="K203" s="83"/>
      <c r="L203" s="83">
        <v>3134.2</v>
      </c>
      <c r="M203" s="84"/>
      <c r="N203" s="85">
        <v>3355.8</v>
      </c>
    </row>
    <row r="204" spans="1:14" s="86" customFormat="1" ht="12.75" customHeight="1">
      <c r="A204" s="79" t="s">
        <v>403</v>
      </c>
      <c r="B204" s="81" t="s">
        <v>300</v>
      </c>
      <c r="C204" s="82" t="s">
        <v>140</v>
      </c>
      <c r="D204" s="82" t="s">
        <v>406</v>
      </c>
      <c r="E204" s="83">
        <v>105.50384303425902</v>
      </c>
      <c r="F204" s="83">
        <v>103.73488857131822</v>
      </c>
      <c r="G204" s="83"/>
      <c r="H204" s="83">
        <v>102.1967384019659</v>
      </c>
      <c r="I204" s="83"/>
      <c r="J204" s="83">
        <v>106.82745555231709</v>
      </c>
      <c r="K204" s="83"/>
      <c r="L204" s="83">
        <v>106.88902530523157</v>
      </c>
      <c r="M204" s="83"/>
      <c r="N204" s="83">
        <v>107.07038478718654</v>
      </c>
    </row>
    <row r="205" spans="1:14" s="2" customFormat="1" ht="12.75" customHeight="1">
      <c r="A205" s="156" t="s">
        <v>305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N205" s="60"/>
    </row>
    <row r="206" spans="1:14" s="3" customFormat="1" ht="12.75" customHeight="1">
      <c r="A206" s="158" t="s">
        <v>288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N206" s="61"/>
    </row>
  </sheetData>
  <sheetProtection/>
  <mergeCells count="13">
    <mergeCell ref="A3:L3"/>
    <mergeCell ref="A5:L5"/>
    <mergeCell ref="G8:H8"/>
    <mergeCell ref="I8:J8"/>
    <mergeCell ref="K8:L8"/>
    <mergeCell ref="F8:F10"/>
    <mergeCell ref="I7:N7"/>
    <mergeCell ref="G7:H7"/>
    <mergeCell ref="E8:E10"/>
    <mergeCell ref="D8:D10"/>
    <mergeCell ref="A206:L206"/>
    <mergeCell ref="A205:L205"/>
    <mergeCell ref="M8:N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7"/>
  <sheetViews>
    <sheetView tabSelected="1" view="pageBreakPreview" zoomScale="138" zoomScaleSheetLayoutView="138" zoomScalePageLayoutView="0" workbookViewId="0" topLeftCell="A4">
      <pane xSplit="3" ySplit="8" topLeftCell="G12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I11" sqref="I11"/>
    </sheetView>
  </sheetViews>
  <sheetFormatPr defaultColWidth="9.00390625" defaultRowHeight="12.75" customHeight="1"/>
  <cols>
    <col min="1" max="1" width="3.75390625" style="54" customWidth="1"/>
    <col min="2" max="2" width="34.125" style="24" customWidth="1"/>
    <col min="3" max="3" width="11.375" style="24" customWidth="1"/>
    <col min="4" max="5" width="6.75390625" style="24" hidden="1" customWidth="1"/>
    <col min="6" max="6" width="6.625" style="40" customWidth="1"/>
    <col min="7" max="7" width="7.125" style="40" customWidth="1"/>
    <col min="8" max="8" width="6.625" style="40" customWidth="1"/>
    <col min="9" max="9" width="9.00390625" style="100" customWidth="1"/>
    <col min="10" max="10" width="7.75390625" style="100" bestFit="1" customWidth="1"/>
    <col min="11" max="11" width="9.00390625" style="100" customWidth="1"/>
    <col min="12" max="12" width="6.375" style="100" bestFit="1" customWidth="1"/>
    <col min="13" max="13" width="8.875" style="100" customWidth="1"/>
    <col min="14" max="14" width="6.375" style="100" bestFit="1" customWidth="1"/>
    <col min="15" max="15" width="9.125" style="113" customWidth="1"/>
    <col min="16" max="16" width="6.375" style="113" customWidth="1"/>
    <col min="17" max="16384" width="9.125" style="24" customWidth="1"/>
  </cols>
  <sheetData>
    <row r="1" spans="1:16" s="2" customFormat="1" ht="12.75" customHeight="1">
      <c r="A1" s="44"/>
      <c r="F1" s="35"/>
      <c r="G1" s="35"/>
      <c r="H1" s="35"/>
      <c r="I1" s="96"/>
      <c r="J1" s="96"/>
      <c r="K1" s="96"/>
      <c r="L1" s="96"/>
      <c r="M1" s="96"/>
      <c r="N1" s="96"/>
      <c r="O1" s="104"/>
      <c r="P1" s="104"/>
    </row>
    <row r="2" spans="1:16" s="3" customFormat="1" ht="12.75" customHeight="1">
      <c r="A2" s="45"/>
      <c r="F2" s="36"/>
      <c r="G2" s="36"/>
      <c r="H2" s="36"/>
      <c r="I2" s="97"/>
      <c r="J2" s="97"/>
      <c r="K2" s="97"/>
      <c r="L2" s="97"/>
      <c r="M2" s="97"/>
      <c r="N2" s="97"/>
      <c r="O2" s="105"/>
      <c r="P2" s="105"/>
    </row>
    <row r="3" spans="1:16" s="4" customFormat="1" ht="12.75" customHeight="1">
      <c r="A3" s="160" t="s">
        <v>412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06"/>
      <c r="P3" s="106"/>
    </row>
    <row r="4" spans="1:16" s="6" customFormat="1" ht="12.75" customHeight="1">
      <c r="A4" s="46"/>
      <c r="B4" s="5"/>
      <c r="C4" s="5"/>
      <c r="D4" s="5"/>
      <c r="E4" s="5"/>
      <c r="F4" s="37"/>
      <c r="G4" s="37"/>
      <c r="H4" s="37"/>
      <c r="I4" s="98"/>
      <c r="J4" s="98"/>
      <c r="K4" s="98"/>
      <c r="L4" s="98"/>
      <c r="M4" s="98"/>
      <c r="N4" s="98"/>
      <c r="O4" s="5" t="s">
        <v>414</v>
      </c>
      <c r="P4" s="107"/>
    </row>
    <row r="5" spans="1:16" s="7" customFormat="1" ht="12.75" customHeight="1">
      <c r="A5" s="179" t="s">
        <v>416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08"/>
      <c r="P5" s="108"/>
    </row>
    <row r="6" spans="1:16" s="3" customFormat="1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05"/>
      <c r="P6" s="105"/>
    </row>
    <row r="7" spans="1:16" s="3" customFormat="1" ht="12.75" customHeight="1">
      <c r="A7" s="103"/>
      <c r="B7" s="103"/>
      <c r="C7" s="103"/>
      <c r="D7" s="102"/>
      <c r="E7" s="102"/>
      <c r="F7" s="102"/>
      <c r="G7" s="102"/>
      <c r="H7" s="102"/>
      <c r="I7" s="109"/>
      <c r="J7" s="109"/>
      <c r="K7" s="109"/>
      <c r="L7" s="109"/>
      <c r="M7" s="109"/>
      <c r="N7" s="109"/>
      <c r="O7" s="105"/>
      <c r="P7" s="105"/>
    </row>
    <row r="8" spans="1:16" s="2" customFormat="1" ht="12.75" customHeight="1">
      <c r="A8" s="47"/>
      <c r="B8" s="9"/>
      <c r="C8" s="9"/>
      <c r="D8" s="10" t="s">
        <v>2</v>
      </c>
      <c r="E8" s="10" t="s">
        <v>2</v>
      </c>
      <c r="F8" s="38" t="s">
        <v>410</v>
      </c>
      <c r="G8" s="38" t="s">
        <v>410</v>
      </c>
      <c r="H8" s="38" t="s">
        <v>410</v>
      </c>
      <c r="I8" s="153" t="s">
        <v>411</v>
      </c>
      <c r="J8" s="153"/>
      <c r="K8" s="164" t="s">
        <v>6</v>
      </c>
      <c r="L8" s="164"/>
      <c r="M8" s="164"/>
      <c r="N8" s="164"/>
      <c r="O8" s="164"/>
      <c r="P8" s="165"/>
    </row>
    <row r="9" spans="1:16" s="2" customFormat="1" ht="12.75" customHeight="1">
      <c r="A9" s="48"/>
      <c r="B9" s="12" t="s">
        <v>0</v>
      </c>
      <c r="C9" s="12" t="s">
        <v>1</v>
      </c>
      <c r="D9" s="166">
        <v>2018</v>
      </c>
      <c r="E9" s="166">
        <v>2019</v>
      </c>
      <c r="F9" s="176">
        <v>2020</v>
      </c>
      <c r="G9" s="176">
        <v>2021</v>
      </c>
      <c r="H9" s="176">
        <v>2022</v>
      </c>
      <c r="I9" s="173">
        <v>2023</v>
      </c>
      <c r="J9" s="173"/>
      <c r="K9" s="173">
        <v>2024</v>
      </c>
      <c r="L9" s="173"/>
      <c r="M9" s="173">
        <v>2025</v>
      </c>
      <c r="N9" s="173"/>
      <c r="O9" s="154">
        <v>2026</v>
      </c>
      <c r="P9" s="155"/>
    </row>
    <row r="10" spans="1:16" s="2" customFormat="1" ht="12.75" customHeight="1">
      <c r="A10" s="48"/>
      <c r="B10" s="12"/>
      <c r="C10" s="12"/>
      <c r="D10" s="174"/>
      <c r="E10" s="174"/>
      <c r="F10" s="177"/>
      <c r="G10" s="177"/>
      <c r="H10" s="177"/>
      <c r="I10" s="28" t="s">
        <v>3</v>
      </c>
      <c r="J10" s="28" t="s">
        <v>306</v>
      </c>
      <c r="K10" s="28" t="s">
        <v>3</v>
      </c>
      <c r="L10" s="28" t="s">
        <v>306</v>
      </c>
      <c r="M10" s="28" t="s">
        <v>3</v>
      </c>
      <c r="N10" s="28" t="s">
        <v>306</v>
      </c>
      <c r="O10" s="28" t="s">
        <v>3</v>
      </c>
      <c r="P10" s="28" t="s">
        <v>306</v>
      </c>
    </row>
    <row r="11" spans="1:16" s="2" customFormat="1" ht="12.75" customHeight="1">
      <c r="A11" s="49"/>
      <c r="B11" s="13"/>
      <c r="C11" s="13"/>
      <c r="D11" s="175"/>
      <c r="E11" s="175"/>
      <c r="F11" s="178"/>
      <c r="G11" s="178"/>
      <c r="H11" s="178"/>
      <c r="I11" s="28" t="s">
        <v>4</v>
      </c>
      <c r="J11" s="28" t="s">
        <v>5</v>
      </c>
      <c r="K11" s="28" t="s">
        <v>4</v>
      </c>
      <c r="L11" s="28" t="s">
        <v>5</v>
      </c>
      <c r="M11" s="28" t="s">
        <v>4</v>
      </c>
      <c r="N11" s="28" t="s">
        <v>5</v>
      </c>
      <c r="O11" s="28" t="s">
        <v>4</v>
      </c>
      <c r="P11" s="28" t="s">
        <v>5</v>
      </c>
    </row>
    <row r="12" spans="1:16" s="2" customFormat="1" ht="12.75" customHeight="1">
      <c r="A12" s="79"/>
      <c r="B12" s="14" t="s">
        <v>7</v>
      </c>
      <c r="C12" s="10"/>
      <c r="D12" s="10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62"/>
      <c r="P12" s="62"/>
    </row>
    <row r="13" spans="1:16" s="86" customFormat="1" ht="12.75" customHeight="1">
      <c r="A13" s="79" t="s">
        <v>8</v>
      </c>
      <c r="B13" s="81" t="s">
        <v>9</v>
      </c>
      <c r="C13" s="82" t="s">
        <v>50</v>
      </c>
      <c r="D13" s="82">
        <v>35.575</v>
      </c>
      <c r="E13" s="82">
        <v>34.971</v>
      </c>
      <c r="F13" s="83">
        <v>34.485</v>
      </c>
      <c r="G13" s="83">
        <v>34.48</v>
      </c>
      <c r="H13" s="83">
        <v>32.29</v>
      </c>
      <c r="I13" s="83">
        <v>30.1</v>
      </c>
      <c r="J13" s="83">
        <v>30.2</v>
      </c>
      <c r="K13" s="83">
        <v>29.7</v>
      </c>
      <c r="L13" s="83">
        <v>29.8</v>
      </c>
      <c r="M13" s="83">
        <v>29.5</v>
      </c>
      <c r="N13" s="83">
        <v>29.6</v>
      </c>
      <c r="O13" s="83">
        <v>29.2</v>
      </c>
      <c r="P13" s="83">
        <v>29.3</v>
      </c>
    </row>
    <row r="14" spans="1:16" s="86" customFormat="1" ht="17.25" customHeight="1">
      <c r="A14" s="79" t="s">
        <v>10</v>
      </c>
      <c r="B14" s="81" t="s">
        <v>11</v>
      </c>
      <c r="C14" s="82" t="s">
        <v>50</v>
      </c>
      <c r="D14" s="82">
        <v>35.228</v>
      </c>
      <c r="E14" s="82">
        <v>34.713</v>
      </c>
      <c r="F14" s="83">
        <v>34.256</v>
      </c>
      <c r="G14" s="83">
        <v>34.26</v>
      </c>
      <c r="H14" s="83">
        <v>30.33</v>
      </c>
      <c r="I14" s="83">
        <v>30.01</v>
      </c>
      <c r="J14" s="83">
        <v>30.02</v>
      </c>
      <c r="K14" s="83">
        <v>29.6</v>
      </c>
      <c r="L14" s="83">
        <v>29.7</v>
      </c>
      <c r="M14" s="83">
        <v>29.3</v>
      </c>
      <c r="N14" s="83">
        <v>29.4</v>
      </c>
      <c r="O14" s="83">
        <v>29</v>
      </c>
      <c r="P14" s="83">
        <v>29.1</v>
      </c>
    </row>
    <row r="15" spans="1:16" s="95" customFormat="1" ht="16.5" customHeight="1">
      <c r="A15" s="79" t="s">
        <v>12</v>
      </c>
      <c r="B15" s="89" t="s">
        <v>42</v>
      </c>
      <c r="C15" s="82" t="s">
        <v>50</v>
      </c>
      <c r="D15" s="82">
        <v>19.717</v>
      </c>
      <c r="E15" s="82">
        <v>20.014</v>
      </c>
      <c r="F15" s="83">
        <v>19.286</v>
      </c>
      <c r="G15" s="83">
        <v>19.5</v>
      </c>
      <c r="H15" s="83">
        <v>17.3</v>
      </c>
      <c r="I15" s="83">
        <v>17.1</v>
      </c>
      <c r="J15" s="83">
        <v>17.2</v>
      </c>
      <c r="K15" s="83">
        <v>16.7</v>
      </c>
      <c r="L15" s="83">
        <v>16.8</v>
      </c>
      <c r="M15" s="83">
        <v>16.7</v>
      </c>
      <c r="N15" s="83">
        <v>16.8</v>
      </c>
      <c r="O15" s="82">
        <v>16.5</v>
      </c>
      <c r="P15" s="83">
        <v>16.6</v>
      </c>
    </row>
    <row r="16" spans="1:16" s="86" customFormat="1" ht="20.25" customHeight="1">
      <c r="A16" s="79" t="s">
        <v>13</v>
      </c>
      <c r="B16" s="89" t="s">
        <v>53</v>
      </c>
      <c r="C16" s="82" t="s">
        <v>50</v>
      </c>
      <c r="D16" s="82">
        <v>7.425</v>
      </c>
      <c r="E16" s="82">
        <v>6.793</v>
      </c>
      <c r="F16" s="83">
        <v>7.16</v>
      </c>
      <c r="G16" s="83">
        <v>7.17</v>
      </c>
      <c r="H16" s="83">
        <v>6.4</v>
      </c>
      <c r="I16" s="83">
        <v>6.2</v>
      </c>
      <c r="J16" s="83">
        <v>6.3</v>
      </c>
      <c r="K16" s="83">
        <v>6.1</v>
      </c>
      <c r="L16" s="83">
        <v>6.2</v>
      </c>
      <c r="M16" s="83">
        <v>6.1</v>
      </c>
      <c r="N16" s="83">
        <v>6.2</v>
      </c>
      <c r="O16" s="85">
        <v>6</v>
      </c>
      <c r="P16" s="114">
        <v>6.1</v>
      </c>
    </row>
    <row r="17" spans="1:16" s="86" customFormat="1" ht="12.75" customHeight="1">
      <c r="A17" s="79" t="s">
        <v>14</v>
      </c>
      <c r="B17" s="81" t="s">
        <v>59</v>
      </c>
      <c r="C17" s="82" t="s">
        <v>51</v>
      </c>
      <c r="D17" s="82"/>
      <c r="E17" s="82"/>
      <c r="F17" s="83"/>
      <c r="G17" s="83"/>
      <c r="H17" s="83"/>
      <c r="I17" s="92"/>
      <c r="J17" s="92"/>
      <c r="K17" s="92"/>
      <c r="L17" s="92"/>
      <c r="M17" s="92"/>
      <c r="N17" s="92"/>
      <c r="O17" s="111"/>
      <c r="P17" s="111"/>
    </row>
    <row r="18" spans="1:16" s="86" customFormat="1" ht="18" customHeight="1">
      <c r="A18" s="79" t="s">
        <v>15</v>
      </c>
      <c r="B18" s="81" t="s">
        <v>16</v>
      </c>
      <c r="C18" s="87" t="s">
        <v>52</v>
      </c>
      <c r="D18" s="82">
        <v>12.1</v>
      </c>
      <c r="E18" s="82">
        <v>10.1</v>
      </c>
      <c r="F18" s="83">
        <v>8.7</v>
      </c>
      <c r="G18" s="83">
        <v>8.7</v>
      </c>
      <c r="H18" s="83">
        <f>299/30322*1000</f>
        <v>9.860827122221488</v>
      </c>
      <c r="I18" s="83">
        <f>314/30029*1000</f>
        <v>10.456558659962036</v>
      </c>
      <c r="J18" s="83">
        <f>314/30029*1000</f>
        <v>10.456558659962036</v>
      </c>
      <c r="K18" s="83">
        <f>329/29729*1000</f>
        <v>11.066635271956676</v>
      </c>
      <c r="L18" s="83">
        <f>329/29729*1000</f>
        <v>11.066635271956676</v>
      </c>
      <c r="M18" s="83">
        <f>344/29432*1000</f>
        <v>11.687958684425116</v>
      </c>
      <c r="N18" s="83">
        <f>344/29432*1000</f>
        <v>11.687958684425116</v>
      </c>
      <c r="O18" s="83">
        <f>359/29138*1000</f>
        <v>12.320680897796692</v>
      </c>
      <c r="P18" s="83">
        <f>359/29138*1000</f>
        <v>12.320680897796692</v>
      </c>
    </row>
    <row r="19" spans="1:16" s="86" customFormat="1" ht="12.75" customHeight="1">
      <c r="A19" s="79" t="s">
        <v>17</v>
      </c>
      <c r="B19" s="81" t="s">
        <v>18</v>
      </c>
      <c r="C19" s="82" t="s">
        <v>54</v>
      </c>
      <c r="D19" s="82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5"/>
      <c r="P19" s="85"/>
    </row>
    <row r="20" spans="1:16" s="86" customFormat="1" ht="17.25" customHeight="1">
      <c r="A20" s="79" t="s">
        <v>19</v>
      </c>
      <c r="B20" s="81" t="s">
        <v>20</v>
      </c>
      <c r="C20" s="87" t="s">
        <v>55</v>
      </c>
      <c r="D20" s="82">
        <v>13.7</v>
      </c>
      <c r="E20" s="82">
        <v>12.6</v>
      </c>
      <c r="F20" s="83">
        <v>13.7</v>
      </c>
      <c r="G20" s="83">
        <v>14.7</v>
      </c>
      <c r="H20" s="83">
        <f>425/30332*1000</f>
        <v>14.011604905710142</v>
      </c>
      <c r="I20" s="83">
        <f>405/30029*1000</f>
        <v>13.486962602817277</v>
      </c>
      <c r="J20" s="83">
        <f>405/30029*1000</f>
        <v>13.486962602817277</v>
      </c>
      <c r="K20" s="83">
        <f>390/29729*1000</f>
        <v>13.118503817820983</v>
      </c>
      <c r="L20" s="83">
        <f>390/29729*1000</f>
        <v>13.118503817820983</v>
      </c>
      <c r="M20" s="83">
        <f>375/29432*1000</f>
        <v>12.74123403098668</v>
      </c>
      <c r="N20" s="83">
        <f>375/29432*1000</f>
        <v>12.74123403098668</v>
      </c>
      <c r="O20" s="83">
        <f>360/29138*1000</f>
        <v>12.355000343194453</v>
      </c>
      <c r="P20" s="83">
        <f>360/29138*1000</f>
        <v>12.355000343194453</v>
      </c>
    </row>
    <row r="21" spans="1:16" s="86" customFormat="1" ht="12.75" customHeight="1">
      <c r="A21" s="79" t="s">
        <v>21</v>
      </c>
      <c r="B21" s="81" t="s">
        <v>22</v>
      </c>
      <c r="C21" s="82" t="s">
        <v>56</v>
      </c>
      <c r="D21" s="82">
        <v>-1.6</v>
      </c>
      <c r="E21" s="82">
        <v>-2.5</v>
      </c>
      <c r="F21" s="83">
        <v>-5</v>
      </c>
      <c r="G21" s="83">
        <v>-4.4</v>
      </c>
      <c r="H21" s="83">
        <v>-4</v>
      </c>
      <c r="I21" s="83">
        <v>-3</v>
      </c>
      <c r="J21" s="83">
        <v>-2</v>
      </c>
      <c r="K21" s="83">
        <v>-2</v>
      </c>
      <c r="L21" s="83">
        <v>-1</v>
      </c>
      <c r="M21" s="83">
        <v>-1</v>
      </c>
      <c r="N21" s="83">
        <v>0</v>
      </c>
      <c r="O21" s="114">
        <v>0</v>
      </c>
      <c r="P21" s="114">
        <v>1</v>
      </c>
    </row>
    <row r="22" spans="1:16" s="86" customFormat="1" ht="12.75" customHeight="1">
      <c r="A22" s="79" t="s">
        <v>23</v>
      </c>
      <c r="B22" s="81" t="s">
        <v>24</v>
      </c>
      <c r="C22" s="82" t="s">
        <v>50</v>
      </c>
      <c r="D22" s="82">
        <v>-637</v>
      </c>
      <c r="E22" s="82">
        <v>-0.423</v>
      </c>
      <c r="F22" s="83">
        <v>-0.285</v>
      </c>
      <c r="G22" s="83">
        <v>-0.29</v>
      </c>
      <c r="H22" s="83">
        <v>-0.21</v>
      </c>
      <c r="I22" s="83">
        <v>-0.21</v>
      </c>
      <c r="J22" s="83">
        <v>-0.2</v>
      </c>
      <c r="K22" s="83">
        <v>-0.21</v>
      </c>
      <c r="L22" s="83">
        <v>-0.18</v>
      </c>
      <c r="M22" s="83">
        <v>-0.21</v>
      </c>
      <c r="N22" s="83">
        <v>-0.17</v>
      </c>
      <c r="O22" s="85">
        <v>-0.21</v>
      </c>
      <c r="P22" s="85">
        <v>-0.15</v>
      </c>
    </row>
    <row r="23" spans="1:16" s="2" customFormat="1" ht="12.75" customHeight="1">
      <c r="A23" s="79"/>
      <c r="B23" s="14" t="s">
        <v>25</v>
      </c>
      <c r="C23" s="10"/>
      <c r="D23" s="10"/>
      <c r="E23" s="10"/>
      <c r="F23" s="28"/>
      <c r="G23" s="28"/>
      <c r="H23" s="28"/>
      <c r="I23" s="99"/>
      <c r="J23" s="99"/>
      <c r="K23" s="99"/>
      <c r="L23" s="99"/>
      <c r="M23" s="99"/>
      <c r="N23" s="99"/>
      <c r="O23" s="110"/>
      <c r="P23" s="110"/>
    </row>
    <row r="24" spans="1:16" s="101" customFormat="1" ht="12.75" customHeight="1">
      <c r="A24" s="79" t="s">
        <v>26</v>
      </c>
      <c r="B24" s="81" t="s">
        <v>25</v>
      </c>
      <c r="C24" s="82" t="s">
        <v>289</v>
      </c>
      <c r="D24" s="82">
        <v>12020.61</v>
      </c>
      <c r="E24" s="82">
        <v>12174.8</v>
      </c>
      <c r="F24" s="83">
        <f>F28+F68</f>
        <v>14355.619999999999</v>
      </c>
      <c r="G24" s="83">
        <f>G28+G68</f>
        <v>14499.400000000001</v>
      </c>
      <c r="H24" s="83">
        <f>H28+H68</f>
        <v>15268.64</v>
      </c>
      <c r="I24" s="83">
        <f>I28</f>
        <v>15665.6</v>
      </c>
      <c r="J24" s="83">
        <f aca="true" t="shared" si="0" ref="J24:P24">J28</f>
        <v>15665.6</v>
      </c>
      <c r="K24" s="83">
        <f t="shared" si="0"/>
        <v>14498.6</v>
      </c>
      <c r="L24" s="83">
        <f t="shared" si="0"/>
        <v>16109.5</v>
      </c>
      <c r="M24" s="83">
        <f t="shared" si="0"/>
        <v>13367.3</v>
      </c>
      <c r="N24" s="83">
        <f t="shared" si="0"/>
        <v>14852.5</v>
      </c>
      <c r="O24" s="83">
        <f t="shared" si="0"/>
        <v>14120.9</v>
      </c>
      <c r="P24" s="83">
        <f t="shared" si="0"/>
        <v>15689.9</v>
      </c>
    </row>
    <row r="25" spans="1:16" s="2" customFormat="1" ht="12.75" customHeight="1">
      <c r="A25" s="79" t="s">
        <v>27</v>
      </c>
      <c r="B25" s="15" t="s">
        <v>28</v>
      </c>
      <c r="C25" s="10" t="s">
        <v>57</v>
      </c>
      <c r="D25" s="10"/>
      <c r="E25" s="28">
        <f>E24/D24*100</f>
        <v>101.28271360604826</v>
      </c>
      <c r="F25" s="28">
        <f>F24/E24*100</f>
        <v>117.91257351250124</v>
      </c>
      <c r="G25" s="28">
        <f>G24/F24*100</f>
        <v>101.00155897132971</v>
      </c>
      <c r="H25" s="28">
        <f>H24/G24*100</f>
        <v>105.30532297888186</v>
      </c>
      <c r="I25" s="28">
        <f>I24/H24*100</f>
        <v>102.59983862347923</v>
      </c>
      <c r="J25" s="28">
        <f aca="true" t="shared" si="1" ref="J25:P25">J24/H24*100</f>
        <v>102.59983862347923</v>
      </c>
      <c r="K25" s="28">
        <f t="shared" si="1"/>
        <v>92.55055663364314</v>
      </c>
      <c r="L25" s="28">
        <f t="shared" si="1"/>
        <v>102.83359718108467</v>
      </c>
      <c r="M25" s="28">
        <f t="shared" si="1"/>
        <v>92.19717765853254</v>
      </c>
      <c r="N25" s="28">
        <f t="shared" si="1"/>
        <v>92.19715074955771</v>
      </c>
      <c r="O25" s="28">
        <f t="shared" si="1"/>
        <v>105.63763811689722</v>
      </c>
      <c r="P25" s="28">
        <f t="shared" si="1"/>
        <v>105.63810806261571</v>
      </c>
    </row>
    <row r="26" spans="1:16" s="2" customFormat="1" ht="12.75" customHeight="1">
      <c r="A26" s="79" t="s">
        <v>29</v>
      </c>
      <c r="B26" s="15" t="s">
        <v>30</v>
      </c>
      <c r="C26" s="10" t="s">
        <v>57</v>
      </c>
      <c r="D26" s="10"/>
      <c r="E26" s="10"/>
      <c r="F26" s="28"/>
      <c r="G26" s="28"/>
      <c r="H26" s="28"/>
      <c r="I26" s="99"/>
      <c r="J26" s="99"/>
      <c r="K26" s="99"/>
      <c r="L26" s="99"/>
      <c r="M26" s="99"/>
      <c r="N26" s="99"/>
      <c r="O26" s="110"/>
      <c r="P26" s="110"/>
    </row>
    <row r="27" spans="1:16" s="2" customFormat="1" ht="12.75" customHeight="1">
      <c r="A27" s="79"/>
      <c r="B27" s="14" t="s">
        <v>31</v>
      </c>
      <c r="C27" s="10"/>
      <c r="D27" s="10"/>
      <c r="E27" s="10"/>
      <c r="F27" s="28"/>
      <c r="G27" s="28"/>
      <c r="H27" s="28"/>
      <c r="I27" s="99"/>
      <c r="J27" s="99"/>
      <c r="K27" s="99"/>
      <c r="L27" s="99"/>
      <c r="M27" s="99"/>
      <c r="N27" s="99"/>
      <c r="O27" s="110"/>
      <c r="P27" s="110"/>
    </row>
    <row r="28" spans="1:16" s="2" customFormat="1" ht="18" customHeight="1">
      <c r="A28" s="79" t="s">
        <v>32</v>
      </c>
      <c r="B28" s="16" t="s">
        <v>33</v>
      </c>
      <c r="C28" s="10" t="s">
        <v>289</v>
      </c>
      <c r="D28" s="10">
        <v>12.02</v>
      </c>
      <c r="E28" s="10">
        <v>12175</v>
      </c>
      <c r="F28" s="28">
        <v>13268.5</v>
      </c>
      <c r="G28" s="28">
        <v>13332.04</v>
      </c>
      <c r="H28" s="28">
        <v>14059.4</v>
      </c>
      <c r="I28" s="28">
        <v>15665.6</v>
      </c>
      <c r="J28" s="28">
        <v>15665.6</v>
      </c>
      <c r="K28" s="28">
        <v>14498.6</v>
      </c>
      <c r="L28" s="28">
        <v>16109.5</v>
      </c>
      <c r="M28" s="28">
        <v>13367.3</v>
      </c>
      <c r="N28" s="28">
        <v>14852.5</v>
      </c>
      <c r="O28" s="62">
        <v>14120.9</v>
      </c>
      <c r="P28" s="62">
        <v>15689.9</v>
      </c>
    </row>
    <row r="29" spans="1:16" s="2" customFormat="1" ht="12.75" customHeight="1">
      <c r="A29" s="79" t="s">
        <v>34</v>
      </c>
      <c r="B29" s="15" t="s">
        <v>35</v>
      </c>
      <c r="C29" s="11" t="s">
        <v>58</v>
      </c>
      <c r="D29" s="10">
        <v>104.5</v>
      </c>
      <c r="E29" s="10">
        <v>98.8</v>
      </c>
      <c r="F29" s="28">
        <v>110.3</v>
      </c>
      <c r="G29" s="28">
        <v>94.18</v>
      </c>
      <c r="H29" s="28">
        <v>104.6</v>
      </c>
      <c r="I29" s="28">
        <v>94.8</v>
      </c>
      <c r="J29" s="28">
        <f>I29</f>
        <v>94.8</v>
      </c>
      <c r="K29" s="28">
        <v>89.3</v>
      </c>
      <c r="L29" s="28">
        <v>92.2</v>
      </c>
      <c r="M29" s="28">
        <v>84.1</v>
      </c>
      <c r="N29" s="28">
        <v>88.4</v>
      </c>
      <c r="O29" s="62">
        <v>100.3</v>
      </c>
      <c r="P29" s="62">
        <v>101.3</v>
      </c>
    </row>
    <row r="30" spans="1:16" s="2" customFormat="1" ht="12.75" customHeight="1">
      <c r="A30" s="79"/>
      <c r="B30" s="18" t="s">
        <v>36</v>
      </c>
      <c r="C30" s="10"/>
      <c r="D30" s="10"/>
      <c r="E30" s="10"/>
      <c r="F30" s="28"/>
      <c r="G30" s="28"/>
      <c r="H30" s="28"/>
      <c r="I30" s="28"/>
      <c r="J30" s="28"/>
      <c r="K30" s="28"/>
      <c r="L30" s="28"/>
      <c r="M30" s="28"/>
      <c r="N30" s="28"/>
      <c r="O30" s="62"/>
      <c r="P30" s="62"/>
    </row>
    <row r="31" spans="1:16" s="2" customFormat="1" ht="12.75" customHeight="1">
      <c r="A31" s="79" t="s">
        <v>37</v>
      </c>
      <c r="B31" s="19" t="s">
        <v>109</v>
      </c>
      <c r="C31" s="11" t="s">
        <v>58</v>
      </c>
      <c r="D31" s="10">
        <v>198.7</v>
      </c>
      <c r="E31" s="10">
        <v>99.4</v>
      </c>
      <c r="F31" s="28">
        <v>134.2</v>
      </c>
      <c r="G31" s="28">
        <v>105.14</v>
      </c>
      <c r="H31" s="28">
        <v>115.1</v>
      </c>
      <c r="I31" s="28">
        <v>92.1</v>
      </c>
      <c r="J31" s="28">
        <f>I31</f>
        <v>92.1</v>
      </c>
      <c r="K31" s="28">
        <v>51.5</v>
      </c>
      <c r="L31" s="28">
        <v>79</v>
      </c>
      <c r="M31" s="28">
        <v>0</v>
      </c>
      <c r="N31" s="28">
        <v>0</v>
      </c>
      <c r="O31" s="64">
        <v>0</v>
      </c>
      <c r="P31" s="64">
        <v>0</v>
      </c>
    </row>
    <row r="32" spans="1:16" s="2" customFormat="1" ht="12.75" customHeight="1">
      <c r="A32" s="79" t="s">
        <v>38</v>
      </c>
      <c r="B32" s="15" t="s">
        <v>39</v>
      </c>
      <c r="C32" s="11" t="s">
        <v>58</v>
      </c>
      <c r="D32" s="10"/>
      <c r="E32" s="10"/>
      <c r="F32" s="28"/>
      <c r="G32" s="28"/>
      <c r="H32" s="28"/>
      <c r="I32" s="99"/>
      <c r="J32" s="99"/>
      <c r="K32" s="99"/>
      <c r="L32" s="99"/>
      <c r="M32" s="99"/>
      <c r="N32" s="99"/>
      <c r="O32" s="110"/>
      <c r="P32" s="110"/>
    </row>
    <row r="33" spans="1:16" s="2" customFormat="1" ht="12.75" customHeight="1">
      <c r="A33" s="79" t="s">
        <v>40</v>
      </c>
      <c r="B33" s="15" t="s">
        <v>41</v>
      </c>
      <c r="C33" s="11" t="s">
        <v>58</v>
      </c>
      <c r="D33" s="10"/>
      <c r="E33" s="10"/>
      <c r="F33" s="28"/>
      <c r="G33" s="28"/>
      <c r="H33" s="28"/>
      <c r="I33" s="99"/>
      <c r="J33" s="99"/>
      <c r="K33" s="99"/>
      <c r="L33" s="99"/>
      <c r="M33" s="99"/>
      <c r="N33" s="99"/>
      <c r="O33" s="110"/>
      <c r="P33" s="110"/>
    </row>
    <row r="34" spans="1:16" s="2" customFormat="1" ht="12.75" customHeight="1">
      <c r="A34" s="79" t="s">
        <v>43</v>
      </c>
      <c r="B34" s="15" t="s">
        <v>46</v>
      </c>
      <c r="C34" s="11" t="s">
        <v>58</v>
      </c>
      <c r="D34" s="10"/>
      <c r="E34" s="10"/>
      <c r="F34" s="28"/>
      <c r="G34" s="28"/>
      <c r="H34" s="28"/>
      <c r="I34" s="99"/>
      <c r="J34" s="99"/>
      <c r="K34" s="99"/>
      <c r="L34" s="99"/>
      <c r="M34" s="99"/>
      <c r="N34" s="99"/>
      <c r="O34" s="110"/>
      <c r="P34" s="110"/>
    </row>
    <row r="35" spans="1:16" s="2" customFormat="1" ht="18.75" customHeight="1">
      <c r="A35" s="79" t="s">
        <v>44</v>
      </c>
      <c r="B35" s="15" t="s">
        <v>47</v>
      </c>
      <c r="C35" s="11" t="s">
        <v>58</v>
      </c>
      <c r="D35" s="10"/>
      <c r="E35" s="10"/>
      <c r="F35" s="28"/>
      <c r="G35" s="28"/>
      <c r="H35" s="28"/>
      <c r="I35" s="99"/>
      <c r="J35" s="99"/>
      <c r="K35" s="99"/>
      <c r="L35" s="99"/>
      <c r="M35" s="99"/>
      <c r="N35" s="99"/>
      <c r="O35" s="110"/>
      <c r="P35" s="110"/>
    </row>
    <row r="36" spans="1:16" s="2" customFormat="1" ht="12.75" customHeight="1">
      <c r="A36" s="79" t="s">
        <v>45</v>
      </c>
      <c r="B36" s="16" t="s">
        <v>48</v>
      </c>
      <c r="C36" s="11" t="s">
        <v>58</v>
      </c>
      <c r="D36" s="10"/>
      <c r="E36" s="10"/>
      <c r="F36" s="28"/>
      <c r="G36" s="28"/>
      <c r="H36" s="28"/>
      <c r="I36" s="99"/>
      <c r="J36" s="99"/>
      <c r="K36" s="99"/>
      <c r="L36" s="99"/>
      <c r="M36" s="99"/>
      <c r="N36" s="99"/>
      <c r="O36" s="110"/>
      <c r="P36" s="110"/>
    </row>
    <row r="37" spans="1:16" s="2" customFormat="1" ht="12.75" customHeight="1">
      <c r="A37" s="79" t="s">
        <v>49</v>
      </c>
      <c r="B37" s="19" t="s">
        <v>110</v>
      </c>
      <c r="C37" s="11" t="s">
        <v>58</v>
      </c>
      <c r="D37" s="10">
        <v>96.5</v>
      </c>
      <c r="E37" s="10">
        <v>99.5</v>
      </c>
      <c r="F37" s="28">
        <v>100.8</v>
      </c>
      <c r="G37" s="28">
        <v>92</v>
      </c>
      <c r="H37" s="28">
        <v>87</v>
      </c>
      <c r="I37" s="28">
        <v>100.3</v>
      </c>
      <c r="J37" s="28">
        <v>100.3</v>
      </c>
      <c r="K37" s="28">
        <v>100.2</v>
      </c>
      <c r="L37" s="28">
        <v>100.3</v>
      </c>
      <c r="M37" s="28">
        <v>99.7</v>
      </c>
      <c r="N37" s="28">
        <v>100.2</v>
      </c>
      <c r="O37" s="64">
        <v>99</v>
      </c>
      <c r="P37" s="64">
        <v>100.1</v>
      </c>
    </row>
    <row r="38" spans="1:16" s="2" customFormat="1" ht="12.75" customHeight="1">
      <c r="A38" s="79" t="s">
        <v>60</v>
      </c>
      <c r="B38" s="15" t="s">
        <v>61</v>
      </c>
      <c r="C38" s="11" t="s">
        <v>58</v>
      </c>
      <c r="D38" s="10">
        <v>106.8</v>
      </c>
      <c r="E38" s="10">
        <v>99.5</v>
      </c>
      <c r="F38" s="28">
        <v>100.8</v>
      </c>
      <c r="G38" s="28">
        <v>92</v>
      </c>
      <c r="H38" s="28">
        <v>87</v>
      </c>
      <c r="I38" s="28">
        <v>100.3</v>
      </c>
      <c r="J38" s="28">
        <v>100.3</v>
      </c>
      <c r="K38" s="28">
        <v>100.2</v>
      </c>
      <c r="L38" s="28">
        <v>100.3</v>
      </c>
      <c r="M38" s="28">
        <v>99.7</v>
      </c>
      <c r="N38" s="28">
        <v>100.2</v>
      </c>
      <c r="O38" s="64">
        <v>99</v>
      </c>
      <c r="P38" s="64">
        <v>100.1</v>
      </c>
    </row>
    <row r="39" spans="1:16" s="2" customFormat="1" ht="12.75" customHeight="1">
      <c r="A39" s="79" t="s">
        <v>62</v>
      </c>
      <c r="B39" s="15" t="s">
        <v>63</v>
      </c>
      <c r="C39" s="11" t="s">
        <v>58</v>
      </c>
      <c r="D39" s="10"/>
      <c r="E39" s="10"/>
      <c r="F39" s="28"/>
      <c r="G39" s="28"/>
      <c r="H39" s="28"/>
      <c r="I39" s="99"/>
      <c r="J39" s="99"/>
      <c r="K39" s="99"/>
      <c r="L39" s="99"/>
      <c r="M39" s="99"/>
      <c r="N39" s="99"/>
      <c r="O39" s="110"/>
      <c r="P39" s="110"/>
    </row>
    <row r="40" spans="1:16" s="2" customFormat="1" ht="12.75" customHeight="1">
      <c r="A40" s="79" t="s">
        <v>64</v>
      </c>
      <c r="B40" s="15" t="s">
        <v>65</v>
      </c>
      <c r="C40" s="11" t="s">
        <v>58</v>
      </c>
      <c r="D40" s="10"/>
      <c r="E40" s="10"/>
      <c r="F40" s="28"/>
      <c r="G40" s="28"/>
      <c r="H40" s="28"/>
      <c r="I40" s="99"/>
      <c r="J40" s="99"/>
      <c r="K40" s="99"/>
      <c r="L40" s="99"/>
      <c r="M40" s="99"/>
      <c r="N40" s="99"/>
      <c r="O40" s="110"/>
      <c r="P40" s="110"/>
    </row>
    <row r="41" spans="1:16" s="2" customFormat="1" ht="12.75" customHeight="1">
      <c r="A41" s="79" t="s">
        <v>66</v>
      </c>
      <c r="B41" s="15" t="s">
        <v>67</v>
      </c>
      <c r="C41" s="11" t="s">
        <v>58</v>
      </c>
      <c r="D41" s="10"/>
      <c r="E41" s="10"/>
      <c r="F41" s="28"/>
      <c r="G41" s="28"/>
      <c r="H41" s="28"/>
      <c r="I41" s="99"/>
      <c r="J41" s="99"/>
      <c r="K41" s="99"/>
      <c r="L41" s="99"/>
      <c r="M41" s="99"/>
      <c r="N41" s="99"/>
      <c r="O41" s="110"/>
      <c r="P41" s="110"/>
    </row>
    <row r="42" spans="1:16" s="2" customFormat="1" ht="12.75" customHeight="1">
      <c r="A42" s="79" t="s">
        <v>68</v>
      </c>
      <c r="B42" s="15" t="s">
        <v>69</v>
      </c>
      <c r="C42" s="11" t="s">
        <v>58</v>
      </c>
      <c r="D42" s="10"/>
      <c r="E42" s="10"/>
      <c r="F42" s="28"/>
      <c r="G42" s="28"/>
      <c r="H42" s="28"/>
      <c r="I42" s="99"/>
      <c r="J42" s="99"/>
      <c r="K42" s="99"/>
      <c r="L42" s="99"/>
      <c r="M42" s="99"/>
      <c r="N42" s="99"/>
      <c r="O42" s="110"/>
      <c r="P42" s="110"/>
    </row>
    <row r="43" spans="1:16" s="2" customFormat="1" ht="12.75" customHeight="1">
      <c r="A43" s="79" t="s">
        <v>70</v>
      </c>
      <c r="B43" s="15" t="s">
        <v>71</v>
      </c>
      <c r="C43" s="11" t="s">
        <v>58</v>
      </c>
      <c r="D43" s="10"/>
      <c r="E43" s="10"/>
      <c r="F43" s="28"/>
      <c r="G43" s="28"/>
      <c r="H43" s="28"/>
      <c r="I43" s="99"/>
      <c r="J43" s="99"/>
      <c r="K43" s="99"/>
      <c r="L43" s="99"/>
      <c r="M43" s="99"/>
      <c r="N43" s="99"/>
      <c r="O43" s="110"/>
      <c r="P43" s="110"/>
    </row>
    <row r="44" spans="1:16" s="2" customFormat="1" ht="18" customHeight="1">
      <c r="A44" s="79" t="s">
        <v>72</v>
      </c>
      <c r="B44" s="16" t="s">
        <v>73</v>
      </c>
      <c r="C44" s="11" t="s">
        <v>58</v>
      </c>
      <c r="D44" s="10"/>
      <c r="E44" s="10"/>
      <c r="F44" s="28"/>
      <c r="G44" s="28"/>
      <c r="H44" s="28"/>
      <c r="I44" s="99"/>
      <c r="J44" s="99"/>
      <c r="K44" s="99"/>
      <c r="L44" s="99"/>
      <c r="M44" s="99"/>
      <c r="N44" s="99"/>
      <c r="O44" s="110"/>
      <c r="P44" s="110"/>
    </row>
    <row r="45" spans="1:16" s="2" customFormat="1" ht="24" customHeight="1">
      <c r="A45" s="79" t="s">
        <v>74</v>
      </c>
      <c r="B45" s="15" t="s">
        <v>75</v>
      </c>
      <c r="C45" s="11" t="s">
        <v>58</v>
      </c>
      <c r="D45" s="10"/>
      <c r="E45" s="10"/>
      <c r="F45" s="28"/>
      <c r="G45" s="28"/>
      <c r="H45" s="28"/>
      <c r="I45" s="99"/>
      <c r="J45" s="99"/>
      <c r="K45" s="99"/>
      <c r="L45" s="99"/>
      <c r="M45" s="99"/>
      <c r="N45" s="99"/>
      <c r="O45" s="110"/>
      <c r="P45" s="110"/>
    </row>
    <row r="46" spans="1:16" s="2" customFormat="1" ht="18" customHeight="1">
      <c r="A46" s="79" t="s">
        <v>76</v>
      </c>
      <c r="B46" s="16" t="s">
        <v>77</v>
      </c>
      <c r="C46" s="11" t="s">
        <v>58</v>
      </c>
      <c r="D46" s="10"/>
      <c r="E46" s="10"/>
      <c r="F46" s="28"/>
      <c r="G46" s="28"/>
      <c r="H46" s="28"/>
      <c r="I46" s="99"/>
      <c r="J46" s="99"/>
      <c r="K46" s="99"/>
      <c r="L46" s="99"/>
      <c r="M46" s="99"/>
      <c r="N46" s="99"/>
      <c r="O46" s="110"/>
      <c r="P46" s="110"/>
    </row>
    <row r="47" spans="1:16" s="2" customFormat="1" ht="12.75" customHeight="1">
      <c r="A47" s="79" t="s">
        <v>78</v>
      </c>
      <c r="B47" s="15" t="s">
        <v>79</v>
      </c>
      <c r="C47" s="11" t="s">
        <v>58</v>
      </c>
      <c r="D47" s="10"/>
      <c r="E47" s="10"/>
      <c r="F47" s="28"/>
      <c r="G47" s="28"/>
      <c r="H47" s="28"/>
      <c r="I47" s="99"/>
      <c r="J47" s="99"/>
      <c r="K47" s="99"/>
      <c r="L47" s="99"/>
      <c r="M47" s="99"/>
      <c r="N47" s="99"/>
      <c r="O47" s="110"/>
      <c r="P47" s="110"/>
    </row>
    <row r="48" spans="1:16" s="2" customFormat="1" ht="12.75" customHeight="1">
      <c r="A48" s="79" t="s">
        <v>80</v>
      </c>
      <c r="B48" s="16" t="s">
        <v>81</v>
      </c>
      <c r="C48" s="11" t="s">
        <v>58</v>
      </c>
      <c r="D48" s="10"/>
      <c r="E48" s="10"/>
      <c r="F48" s="28"/>
      <c r="G48" s="28"/>
      <c r="H48" s="28"/>
      <c r="I48" s="99"/>
      <c r="J48" s="99"/>
      <c r="K48" s="99"/>
      <c r="L48" s="99"/>
      <c r="M48" s="99"/>
      <c r="N48" s="99"/>
      <c r="O48" s="110"/>
      <c r="P48" s="110"/>
    </row>
    <row r="49" spans="1:16" s="2" customFormat="1" ht="18" customHeight="1">
      <c r="A49" s="79" t="s">
        <v>82</v>
      </c>
      <c r="B49" s="16" t="s">
        <v>83</v>
      </c>
      <c r="C49" s="11" t="s">
        <v>58</v>
      </c>
      <c r="D49" s="10"/>
      <c r="E49" s="10"/>
      <c r="F49" s="28"/>
      <c r="G49" s="28"/>
      <c r="H49" s="28"/>
      <c r="I49" s="99"/>
      <c r="J49" s="99"/>
      <c r="K49" s="99"/>
      <c r="L49" s="99"/>
      <c r="M49" s="99"/>
      <c r="N49" s="99"/>
      <c r="O49" s="110"/>
      <c r="P49" s="110"/>
    </row>
    <row r="50" spans="1:16" s="2" customFormat="1" ht="12.75" customHeight="1">
      <c r="A50" s="79" t="s">
        <v>84</v>
      </c>
      <c r="B50" s="15" t="s">
        <v>85</v>
      </c>
      <c r="C50" s="11" t="s">
        <v>58</v>
      </c>
      <c r="D50" s="10"/>
      <c r="E50" s="10"/>
      <c r="F50" s="28"/>
      <c r="G50" s="28"/>
      <c r="H50" s="28"/>
      <c r="I50" s="99"/>
      <c r="J50" s="99"/>
      <c r="K50" s="99"/>
      <c r="L50" s="99"/>
      <c r="M50" s="99"/>
      <c r="N50" s="99"/>
      <c r="O50" s="110"/>
      <c r="P50" s="110"/>
    </row>
    <row r="51" spans="1:16" s="2" customFormat="1" ht="14.25" customHeight="1">
      <c r="A51" s="79" t="s">
        <v>86</v>
      </c>
      <c r="B51" s="16" t="s">
        <v>87</v>
      </c>
      <c r="C51" s="11" t="s">
        <v>58</v>
      </c>
      <c r="D51" s="10"/>
      <c r="E51" s="10"/>
      <c r="F51" s="28"/>
      <c r="G51" s="28"/>
      <c r="H51" s="28"/>
      <c r="I51" s="99"/>
      <c r="J51" s="99"/>
      <c r="K51" s="99"/>
      <c r="L51" s="99"/>
      <c r="M51" s="99"/>
      <c r="N51" s="99"/>
      <c r="O51" s="110"/>
      <c r="P51" s="110"/>
    </row>
    <row r="52" spans="1:16" s="2" customFormat="1" ht="12.75" customHeight="1">
      <c r="A52" s="79" t="s">
        <v>88</v>
      </c>
      <c r="B52" s="15" t="s">
        <v>89</v>
      </c>
      <c r="C52" s="11" t="s">
        <v>58</v>
      </c>
      <c r="D52" s="10"/>
      <c r="E52" s="10"/>
      <c r="F52" s="28"/>
      <c r="G52" s="28"/>
      <c r="H52" s="28"/>
      <c r="I52" s="99"/>
      <c r="J52" s="99"/>
      <c r="K52" s="99"/>
      <c r="L52" s="99"/>
      <c r="M52" s="99"/>
      <c r="N52" s="99"/>
      <c r="O52" s="110"/>
      <c r="P52" s="110"/>
    </row>
    <row r="53" spans="1:16" s="2" customFormat="1" ht="18" customHeight="1">
      <c r="A53" s="79" t="s">
        <v>90</v>
      </c>
      <c r="B53" s="16" t="s">
        <v>91</v>
      </c>
      <c r="C53" s="11" t="s">
        <v>58</v>
      </c>
      <c r="D53" s="10"/>
      <c r="E53" s="10"/>
      <c r="F53" s="28"/>
      <c r="G53" s="28"/>
      <c r="H53" s="28"/>
      <c r="I53" s="99"/>
      <c r="J53" s="99"/>
      <c r="K53" s="99"/>
      <c r="L53" s="99"/>
      <c r="M53" s="99"/>
      <c r="N53" s="99"/>
      <c r="O53" s="110"/>
      <c r="P53" s="110"/>
    </row>
    <row r="54" spans="1:16" s="2" customFormat="1" ht="15.75" customHeight="1">
      <c r="A54" s="79" t="s">
        <v>92</v>
      </c>
      <c r="B54" s="16" t="s">
        <v>93</v>
      </c>
      <c r="C54" s="11" t="s">
        <v>58</v>
      </c>
      <c r="D54" s="10"/>
      <c r="E54" s="10"/>
      <c r="F54" s="28"/>
      <c r="G54" s="28"/>
      <c r="H54" s="28"/>
      <c r="I54" s="99"/>
      <c r="J54" s="99"/>
      <c r="K54" s="99"/>
      <c r="L54" s="99"/>
      <c r="M54" s="99"/>
      <c r="N54" s="99"/>
      <c r="O54" s="110"/>
      <c r="P54" s="110"/>
    </row>
    <row r="55" spans="1:16" s="2" customFormat="1" ht="12.75" customHeight="1">
      <c r="A55" s="79" t="s">
        <v>94</v>
      </c>
      <c r="B55" s="15" t="s">
        <v>95</v>
      </c>
      <c r="C55" s="11" t="s">
        <v>58</v>
      </c>
      <c r="D55" s="10"/>
      <c r="E55" s="10"/>
      <c r="F55" s="28"/>
      <c r="G55" s="28"/>
      <c r="H55" s="28"/>
      <c r="I55" s="99"/>
      <c r="J55" s="99"/>
      <c r="K55" s="99"/>
      <c r="L55" s="99"/>
      <c r="M55" s="99"/>
      <c r="N55" s="99"/>
      <c r="O55" s="110"/>
      <c r="P55" s="110"/>
    </row>
    <row r="56" spans="1:16" s="2" customFormat="1" ht="16.5" customHeight="1">
      <c r="A56" s="79" t="s">
        <v>96</v>
      </c>
      <c r="B56" s="16" t="s">
        <v>97</v>
      </c>
      <c r="C56" s="11" t="s">
        <v>58</v>
      </c>
      <c r="D56" s="10"/>
      <c r="E56" s="10"/>
      <c r="F56" s="28"/>
      <c r="G56" s="28"/>
      <c r="H56" s="28"/>
      <c r="I56" s="99"/>
      <c r="J56" s="99"/>
      <c r="K56" s="99"/>
      <c r="L56" s="99"/>
      <c r="M56" s="99"/>
      <c r="N56" s="99"/>
      <c r="O56" s="110"/>
      <c r="P56" s="110"/>
    </row>
    <row r="57" spans="1:16" s="2" customFormat="1" ht="18" customHeight="1">
      <c r="A57" s="79" t="s">
        <v>98</v>
      </c>
      <c r="B57" s="16" t="s">
        <v>296</v>
      </c>
      <c r="C57" s="11" t="s">
        <v>58</v>
      </c>
      <c r="D57" s="10"/>
      <c r="E57" s="10"/>
      <c r="F57" s="28"/>
      <c r="G57" s="28"/>
      <c r="H57" s="28"/>
      <c r="I57" s="99"/>
      <c r="J57" s="99"/>
      <c r="K57" s="99"/>
      <c r="L57" s="99"/>
      <c r="M57" s="99"/>
      <c r="N57" s="99"/>
      <c r="O57" s="110"/>
      <c r="P57" s="110"/>
    </row>
    <row r="58" spans="1:16" s="2" customFormat="1" ht="21" customHeight="1">
      <c r="A58" s="79" t="s">
        <v>99</v>
      </c>
      <c r="B58" s="16" t="s">
        <v>100</v>
      </c>
      <c r="C58" s="11" t="s">
        <v>58</v>
      </c>
      <c r="D58" s="10"/>
      <c r="E58" s="10"/>
      <c r="F58" s="28"/>
      <c r="G58" s="28"/>
      <c r="H58" s="28"/>
      <c r="I58" s="99"/>
      <c r="J58" s="99"/>
      <c r="K58" s="99"/>
      <c r="L58" s="99"/>
      <c r="M58" s="99"/>
      <c r="N58" s="99"/>
      <c r="O58" s="110"/>
      <c r="P58" s="110"/>
    </row>
    <row r="59" spans="1:16" s="2" customFormat="1" ht="12.75" customHeight="1">
      <c r="A59" s="79" t="s">
        <v>101</v>
      </c>
      <c r="B59" s="15" t="s">
        <v>102</v>
      </c>
      <c r="C59" s="11" t="s">
        <v>58</v>
      </c>
      <c r="D59" s="10"/>
      <c r="E59" s="10"/>
      <c r="F59" s="28"/>
      <c r="G59" s="28"/>
      <c r="H59" s="28"/>
      <c r="I59" s="99"/>
      <c r="J59" s="99"/>
      <c r="K59" s="99"/>
      <c r="L59" s="99"/>
      <c r="M59" s="99"/>
      <c r="N59" s="99"/>
      <c r="O59" s="110"/>
      <c r="P59" s="110"/>
    </row>
    <row r="60" spans="1:16" s="2" customFormat="1" ht="19.5" customHeight="1">
      <c r="A60" s="79" t="s">
        <v>103</v>
      </c>
      <c r="B60" s="15" t="s">
        <v>104</v>
      </c>
      <c r="C60" s="11" t="s">
        <v>58</v>
      </c>
      <c r="D60" s="10"/>
      <c r="E60" s="10"/>
      <c r="F60" s="28"/>
      <c r="G60" s="28"/>
      <c r="H60" s="28"/>
      <c r="I60" s="99"/>
      <c r="J60" s="99"/>
      <c r="K60" s="99"/>
      <c r="L60" s="99"/>
      <c r="M60" s="99"/>
      <c r="N60" s="99"/>
      <c r="O60" s="110"/>
      <c r="P60" s="110"/>
    </row>
    <row r="61" spans="1:16" s="2" customFormat="1" ht="18" customHeight="1">
      <c r="A61" s="79" t="s">
        <v>105</v>
      </c>
      <c r="B61" s="15" t="s">
        <v>106</v>
      </c>
      <c r="C61" s="11" t="s">
        <v>58</v>
      </c>
      <c r="D61" s="10"/>
      <c r="E61" s="10"/>
      <c r="F61" s="28"/>
      <c r="G61" s="28"/>
      <c r="H61" s="28"/>
      <c r="I61" s="99"/>
      <c r="J61" s="99"/>
      <c r="K61" s="99"/>
      <c r="L61" s="99"/>
      <c r="M61" s="99"/>
      <c r="N61" s="99"/>
      <c r="O61" s="110"/>
      <c r="P61" s="110"/>
    </row>
    <row r="62" spans="1:16" s="2" customFormat="1" ht="36" customHeight="1">
      <c r="A62" s="79" t="s">
        <v>107</v>
      </c>
      <c r="B62" s="18" t="s">
        <v>108</v>
      </c>
      <c r="C62" s="11" t="s">
        <v>58</v>
      </c>
      <c r="D62" s="10">
        <v>100.8</v>
      </c>
      <c r="E62" s="10">
        <v>98.7</v>
      </c>
      <c r="F62" s="28">
        <v>106.8</v>
      </c>
      <c r="G62" s="28">
        <v>94.25</v>
      </c>
      <c r="H62" s="28">
        <v>99.6</v>
      </c>
      <c r="I62" s="28">
        <v>106.8</v>
      </c>
      <c r="J62" s="28">
        <v>106.8</v>
      </c>
      <c r="K62" s="28">
        <v>103.8</v>
      </c>
      <c r="L62" s="28">
        <v>101.8</v>
      </c>
      <c r="M62" s="28">
        <v>97.3</v>
      </c>
      <c r="N62" s="28">
        <v>101</v>
      </c>
      <c r="O62" s="62">
        <v>100.3</v>
      </c>
      <c r="P62" s="62">
        <v>101.3</v>
      </c>
    </row>
    <row r="63" spans="1:16" s="2" customFormat="1" ht="28.5" customHeight="1">
      <c r="A63" s="79" t="s">
        <v>111</v>
      </c>
      <c r="B63" s="18" t="s">
        <v>112</v>
      </c>
      <c r="C63" s="11" t="s">
        <v>58</v>
      </c>
      <c r="D63" s="10">
        <v>94.3</v>
      </c>
      <c r="E63" s="10">
        <v>93.9</v>
      </c>
      <c r="F63" s="28">
        <v>91.6</v>
      </c>
      <c r="G63" s="28">
        <v>101</v>
      </c>
      <c r="H63" s="28">
        <v>106</v>
      </c>
      <c r="I63" s="28">
        <v>101</v>
      </c>
      <c r="J63" s="28">
        <v>101</v>
      </c>
      <c r="K63" s="28">
        <v>100</v>
      </c>
      <c r="L63" s="28">
        <v>101.3</v>
      </c>
      <c r="M63" s="28">
        <v>95</v>
      </c>
      <c r="N63" s="28">
        <v>101.8</v>
      </c>
      <c r="O63" s="64">
        <v>95</v>
      </c>
      <c r="P63" s="64">
        <v>102</v>
      </c>
    </row>
    <row r="64" spans="1:16" s="2" customFormat="1" ht="19.5" customHeight="1">
      <c r="A64" s="79" t="s">
        <v>113</v>
      </c>
      <c r="B64" s="15" t="s">
        <v>114</v>
      </c>
      <c r="C64" s="10" t="s">
        <v>295</v>
      </c>
      <c r="D64" s="10"/>
      <c r="E64" s="10"/>
      <c r="F64" s="28"/>
      <c r="G64" s="28"/>
      <c r="H64" s="28"/>
      <c r="I64" s="99"/>
      <c r="J64" s="99"/>
      <c r="K64" s="99"/>
      <c r="L64" s="99"/>
      <c r="M64" s="99"/>
      <c r="N64" s="99"/>
      <c r="O64" s="110"/>
      <c r="P64" s="110"/>
    </row>
    <row r="65" spans="1:16" s="2" customFormat="1" ht="19.5" customHeight="1">
      <c r="A65" s="79" t="s">
        <v>115</v>
      </c>
      <c r="B65" s="16" t="s">
        <v>116</v>
      </c>
      <c r="C65" s="11" t="s">
        <v>117</v>
      </c>
      <c r="D65" s="10"/>
      <c r="E65" s="10"/>
      <c r="F65" s="28"/>
      <c r="G65" s="28"/>
      <c r="H65" s="28"/>
      <c r="I65" s="99"/>
      <c r="J65" s="99"/>
      <c r="K65" s="99"/>
      <c r="L65" s="99"/>
      <c r="M65" s="99"/>
      <c r="N65" s="99"/>
      <c r="O65" s="110"/>
      <c r="P65" s="110"/>
    </row>
    <row r="66" spans="1:16" s="2" customFormat="1" ht="19.5" customHeight="1">
      <c r="A66" s="79" t="s">
        <v>118</v>
      </c>
      <c r="B66" s="16" t="s">
        <v>119</v>
      </c>
      <c r="C66" s="11" t="s">
        <v>297</v>
      </c>
      <c r="D66" s="10"/>
      <c r="E66" s="10"/>
      <c r="F66" s="28"/>
      <c r="G66" s="28"/>
      <c r="H66" s="28"/>
      <c r="I66" s="99"/>
      <c r="J66" s="99"/>
      <c r="K66" s="99"/>
      <c r="L66" s="99"/>
      <c r="M66" s="99"/>
      <c r="N66" s="99"/>
      <c r="O66" s="110"/>
      <c r="P66" s="110"/>
    </row>
    <row r="67" spans="1:16" s="2" customFormat="1" ht="12.75" customHeight="1">
      <c r="A67" s="79"/>
      <c r="B67" s="14" t="s">
        <v>120</v>
      </c>
      <c r="C67" s="11"/>
      <c r="D67" s="10"/>
      <c r="E67" s="10"/>
      <c r="F67" s="28"/>
      <c r="G67" s="28"/>
      <c r="H67" s="28"/>
      <c r="I67" s="99"/>
      <c r="J67" s="99"/>
      <c r="K67" s="99"/>
      <c r="L67" s="99"/>
      <c r="M67" s="99"/>
      <c r="N67" s="99"/>
      <c r="O67" s="110"/>
      <c r="P67" s="110"/>
    </row>
    <row r="68" spans="1:16" s="2" customFormat="1" ht="16.5" customHeight="1">
      <c r="A68" s="79" t="s">
        <v>121</v>
      </c>
      <c r="B68" s="15" t="s">
        <v>122</v>
      </c>
      <c r="C68" s="10" t="s">
        <v>289</v>
      </c>
      <c r="D68" s="10">
        <f>D70+D72</f>
        <v>1012.32</v>
      </c>
      <c r="E68" s="28">
        <f>E70+E72</f>
        <v>1044</v>
      </c>
      <c r="F68" s="28">
        <v>1087.12</v>
      </c>
      <c r="G68" s="28">
        <v>1167.36</v>
      </c>
      <c r="H68" s="28">
        <v>1209.24</v>
      </c>
      <c r="I68" s="28" t="s">
        <v>415</v>
      </c>
      <c r="J68" s="28" t="s">
        <v>415</v>
      </c>
      <c r="K68" s="28" t="s">
        <v>415</v>
      </c>
      <c r="L68" s="28" t="s">
        <v>415</v>
      </c>
      <c r="M68" s="28" t="s">
        <v>415</v>
      </c>
      <c r="N68" s="28" t="s">
        <v>415</v>
      </c>
      <c r="O68" s="62" t="s">
        <v>415</v>
      </c>
      <c r="P68" s="62" t="s">
        <v>415</v>
      </c>
    </row>
    <row r="69" spans="1:16" s="2" customFormat="1" ht="19.5" customHeight="1">
      <c r="A69" s="79" t="s">
        <v>123</v>
      </c>
      <c r="B69" s="15" t="s">
        <v>124</v>
      </c>
      <c r="C69" s="11" t="s">
        <v>58</v>
      </c>
      <c r="D69" s="10">
        <v>101</v>
      </c>
      <c r="E69" s="28">
        <v>99.9</v>
      </c>
      <c r="F69" s="28">
        <v>101.8</v>
      </c>
      <c r="G69" s="28">
        <v>103</v>
      </c>
      <c r="H69" s="28">
        <v>97.1</v>
      </c>
      <c r="I69" s="28" t="s">
        <v>415</v>
      </c>
      <c r="J69" s="28" t="s">
        <v>415</v>
      </c>
      <c r="K69" s="28" t="s">
        <v>415</v>
      </c>
      <c r="L69" s="28" t="s">
        <v>415</v>
      </c>
      <c r="M69" s="28" t="s">
        <v>415</v>
      </c>
      <c r="N69" s="28" t="s">
        <v>415</v>
      </c>
      <c r="O69" s="62" t="s">
        <v>415</v>
      </c>
      <c r="P69" s="62" t="s">
        <v>415</v>
      </c>
    </row>
    <row r="70" spans="1:16" s="2" customFormat="1" ht="18" customHeight="1">
      <c r="A70" s="79" t="s">
        <v>125</v>
      </c>
      <c r="B70" s="15" t="s">
        <v>126</v>
      </c>
      <c r="C70" s="10" t="s">
        <v>289</v>
      </c>
      <c r="D70" s="10">
        <v>195.11</v>
      </c>
      <c r="E70" s="10">
        <v>201.7</v>
      </c>
      <c r="F70" s="28">
        <v>201.695</v>
      </c>
      <c r="G70" s="28">
        <v>225.82</v>
      </c>
      <c r="H70" s="28">
        <v>233.945</v>
      </c>
      <c r="I70" s="28" t="s">
        <v>415</v>
      </c>
      <c r="J70" s="28" t="s">
        <v>415</v>
      </c>
      <c r="K70" s="28" t="s">
        <v>415</v>
      </c>
      <c r="L70" s="28" t="s">
        <v>415</v>
      </c>
      <c r="M70" s="28" t="s">
        <v>415</v>
      </c>
      <c r="N70" s="28" t="s">
        <v>415</v>
      </c>
      <c r="O70" s="62" t="s">
        <v>415</v>
      </c>
      <c r="P70" s="64" t="s">
        <v>415</v>
      </c>
    </row>
    <row r="71" spans="1:16" s="2" customFormat="1" ht="16.5" customHeight="1">
      <c r="A71" s="79" t="s">
        <v>127</v>
      </c>
      <c r="B71" s="15" t="s">
        <v>128</v>
      </c>
      <c r="C71" s="11" t="s">
        <v>58</v>
      </c>
      <c r="D71" s="10">
        <v>100.2</v>
      </c>
      <c r="E71" s="10">
        <v>99.6</v>
      </c>
      <c r="F71" s="28">
        <v>102.5</v>
      </c>
      <c r="G71" s="28">
        <v>111</v>
      </c>
      <c r="H71" s="28">
        <v>101.8</v>
      </c>
      <c r="I71" s="28" t="s">
        <v>415</v>
      </c>
      <c r="J71" s="28" t="s">
        <v>415</v>
      </c>
      <c r="K71" s="28" t="s">
        <v>415</v>
      </c>
      <c r="L71" s="28" t="s">
        <v>415</v>
      </c>
      <c r="M71" s="28" t="s">
        <v>415</v>
      </c>
      <c r="N71" s="28" t="s">
        <v>415</v>
      </c>
      <c r="O71" s="62" t="s">
        <v>415</v>
      </c>
      <c r="P71" s="62" t="s">
        <v>415</v>
      </c>
    </row>
    <row r="72" spans="1:16" s="2" customFormat="1" ht="12.75" customHeight="1">
      <c r="A72" s="79" t="s">
        <v>129</v>
      </c>
      <c r="B72" s="15" t="s">
        <v>130</v>
      </c>
      <c r="C72" s="10" t="s">
        <v>289</v>
      </c>
      <c r="D72" s="10">
        <v>817.21</v>
      </c>
      <c r="E72" s="10">
        <v>842.3</v>
      </c>
      <c r="F72" s="28">
        <v>885.423</v>
      </c>
      <c r="G72" s="28">
        <v>941.5</v>
      </c>
      <c r="H72" s="28">
        <v>975.298</v>
      </c>
      <c r="I72" s="28" t="s">
        <v>415</v>
      </c>
      <c r="J72" s="28" t="s">
        <v>415</v>
      </c>
      <c r="K72" s="28" t="s">
        <v>415</v>
      </c>
      <c r="L72" s="28" t="s">
        <v>415</v>
      </c>
      <c r="M72" s="28" t="s">
        <v>415</v>
      </c>
      <c r="N72" s="28" t="s">
        <v>415</v>
      </c>
      <c r="O72" s="62" t="s">
        <v>415</v>
      </c>
      <c r="P72" s="64" t="s">
        <v>415</v>
      </c>
    </row>
    <row r="73" spans="1:16" s="2" customFormat="1" ht="18.75" customHeight="1">
      <c r="A73" s="79" t="s">
        <v>131</v>
      </c>
      <c r="B73" s="15" t="s">
        <v>132</v>
      </c>
      <c r="C73" s="11" t="s">
        <v>58</v>
      </c>
      <c r="D73" s="10">
        <v>101.9</v>
      </c>
      <c r="E73" s="10">
        <v>99.9</v>
      </c>
      <c r="F73" s="28">
        <v>101.7</v>
      </c>
      <c r="G73" s="28">
        <v>101.2</v>
      </c>
      <c r="H73" s="28">
        <v>96</v>
      </c>
      <c r="I73" s="28" t="s">
        <v>415</v>
      </c>
      <c r="J73" s="28" t="s">
        <v>415</v>
      </c>
      <c r="K73" s="28" t="s">
        <v>415</v>
      </c>
      <c r="L73" s="28" t="s">
        <v>415</v>
      </c>
      <c r="M73" s="28" t="s">
        <v>415</v>
      </c>
      <c r="N73" s="28" t="s">
        <v>415</v>
      </c>
      <c r="O73" s="62" t="s">
        <v>415</v>
      </c>
      <c r="P73" s="62" t="s">
        <v>415</v>
      </c>
    </row>
    <row r="74" spans="1:16" s="2" customFormat="1" ht="12.75" customHeight="1">
      <c r="A74" s="79"/>
      <c r="B74" s="14" t="s">
        <v>133</v>
      </c>
      <c r="C74" s="10"/>
      <c r="D74" s="10"/>
      <c r="E74" s="10"/>
      <c r="F74" s="28"/>
      <c r="G74" s="28"/>
      <c r="H74" s="28"/>
      <c r="I74" s="99"/>
      <c r="J74" s="99"/>
      <c r="K74" s="99"/>
      <c r="L74" s="99"/>
      <c r="M74" s="99"/>
      <c r="N74" s="99"/>
      <c r="O74" s="110"/>
      <c r="P74" s="110"/>
    </row>
    <row r="75" spans="1:16" s="2" customFormat="1" ht="19.5" customHeight="1">
      <c r="A75" s="79" t="s">
        <v>134</v>
      </c>
      <c r="B75" s="16" t="s">
        <v>135</v>
      </c>
      <c r="C75" s="11" t="s">
        <v>298</v>
      </c>
      <c r="D75" s="10">
        <v>85</v>
      </c>
      <c r="E75" s="10">
        <v>160</v>
      </c>
      <c r="F75" s="28">
        <v>302.9</v>
      </c>
      <c r="G75" s="28">
        <v>520.96</v>
      </c>
      <c r="H75" s="28">
        <v>381.8</v>
      </c>
      <c r="I75" s="28">
        <v>500</v>
      </c>
      <c r="J75" s="28">
        <v>570.9</v>
      </c>
      <c r="K75" s="28">
        <v>520</v>
      </c>
      <c r="L75" s="28">
        <v>577</v>
      </c>
      <c r="M75" s="28">
        <v>525</v>
      </c>
      <c r="N75" s="28">
        <v>583</v>
      </c>
      <c r="O75" s="62">
        <v>531</v>
      </c>
      <c r="P75" s="28">
        <v>589</v>
      </c>
    </row>
    <row r="76" spans="1:16" s="2" customFormat="1" ht="18.75" customHeight="1">
      <c r="A76" s="79" t="s">
        <v>136</v>
      </c>
      <c r="B76" s="16" t="s">
        <v>137</v>
      </c>
      <c r="C76" s="11" t="s">
        <v>58</v>
      </c>
      <c r="D76" s="10">
        <v>13.8</v>
      </c>
      <c r="E76" s="28">
        <v>100.1</v>
      </c>
      <c r="F76" s="28">
        <v>182.36</v>
      </c>
      <c r="G76" s="28">
        <v>172</v>
      </c>
      <c r="H76" s="28">
        <f>H75/G75*100</f>
        <v>73.28777641277641</v>
      </c>
      <c r="I76" s="28">
        <v>130.9</v>
      </c>
      <c r="J76" s="28">
        <v>143.4</v>
      </c>
      <c r="K76" s="28">
        <v>84</v>
      </c>
      <c r="L76" s="28">
        <v>96.5</v>
      </c>
      <c r="M76" s="28">
        <v>84.4</v>
      </c>
      <c r="N76" s="28">
        <v>96.9</v>
      </c>
      <c r="O76" s="62">
        <v>84.9</v>
      </c>
      <c r="P76" s="62">
        <v>97.4</v>
      </c>
    </row>
    <row r="77" spans="1:16" s="2" customFormat="1" ht="12.75" customHeight="1">
      <c r="A77" s="79" t="s">
        <v>138</v>
      </c>
      <c r="B77" s="15" t="s">
        <v>139</v>
      </c>
      <c r="C77" s="11" t="s">
        <v>140</v>
      </c>
      <c r="D77" s="10">
        <v>105.2</v>
      </c>
      <c r="E77" s="10">
        <v>103.2</v>
      </c>
      <c r="F77" s="28">
        <v>103.8</v>
      </c>
      <c r="G77" s="28">
        <v>166</v>
      </c>
      <c r="H77" s="28">
        <v>66.14</v>
      </c>
      <c r="I77" s="28">
        <v>100</v>
      </c>
      <c r="J77" s="28">
        <v>101.7</v>
      </c>
      <c r="K77" s="28">
        <v>100</v>
      </c>
      <c r="L77" s="28">
        <v>103.3</v>
      </c>
      <c r="M77" s="28">
        <v>100</v>
      </c>
      <c r="N77" s="28">
        <v>101.2</v>
      </c>
      <c r="O77" s="62">
        <v>100</v>
      </c>
      <c r="P77" s="62">
        <v>100.9</v>
      </c>
    </row>
    <row r="78" spans="1:16" s="2" customFormat="1" ht="12.75" customHeight="1">
      <c r="A78" s="79" t="s">
        <v>141</v>
      </c>
      <c r="B78" s="15" t="s">
        <v>142</v>
      </c>
      <c r="C78" s="10" t="s">
        <v>302</v>
      </c>
      <c r="D78" s="10"/>
      <c r="E78" s="10"/>
      <c r="F78" s="28"/>
      <c r="G78" s="28"/>
      <c r="H78" s="28"/>
      <c r="I78" s="99"/>
      <c r="J78" s="99"/>
      <c r="K78" s="99"/>
      <c r="L78" s="99"/>
      <c r="M78" s="99"/>
      <c r="N78" s="99"/>
      <c r="O78" s="110"/>
      <c r="P78" s="110"/>
    </row>
    <row r="79" spans="1:16" s="2" customFormat="1" ht="12.75" customHeight="1">
      <c r="A79" s="79"/>
      <c r="B79" s="14" t="s">
        <v>143</v>
      </c>
      <c r="C79" s="10"/>
      <c r="D79" s="10"/>
      <c r="E79" s="10"/>
      <c r="F79" s="28"/>
      <c r="G79" s="28"/>
      <c r="H79" s="28"/>
      <c r="I79" s="99"/>
      <c r="J79" s="99"/>
      <c r="K79" s="99"/>
      <c r="L79" s="99"/>
      <c r="M79" s="99"/>
      <c r="N79" s="99"/>
      <c r="O79" s="110"/>
      <c r="P79" s="110"/>
    </row>
    <row r="80" spans="1:16" s="2" customFormat="1" ht="19.5" customHeight="1">
      <c r="A80" s="79" t="s">
        <v>144</v>
      </c>
      <c r="B80" s="16" t="s">
        <v>145</v>
      </c>
      <c r="C80" s="11" t="s">
        <v>146</v>
      </c>
      <c r="D80" s="10"/>
      <c r="E80" s="10"/>
      <c r="F80" s="28"/>
      <c r="G80" s="28"/>
      <c r="H80" s="28"/>
      <c r="I80" s="99"/>
      <c r="J80" s="99"/>
      <c r="K80" s="99"/>
      <c r="L80" s="99"/>
      <c r="M80" s="99"/>
      <c r="N80" s="99"/>
      <c r="O80" s="110"/>
      <c r="P80" s="110"/>
    </row>
    <row r="81" spans="1:16" s="2" customFormat="1" ht="19.5" customHeight="1">
      <c r="A81" s="79" t="s">
        <v>147</v>
      </c>
      <c r="B81" s="16" t="s">
        <v>148</v>
      </c>
      <c r="C81" s="11" t="s">
        <v>140</v>
      </c>
      <c r="D81" s="10"/>
      <c r="E81" s="10"/>
      <c r="F81" s="28"/>
      <c r="G81" s="28"/>
      <c r="H81" s="28"/>
      <c r="I81" s="99"/>
      <c r="J81" s="99"/>
      <c r="K81" s="99"/>
      <c r="L81" s="99"/>
      <c r="M81" s="99"/>
      <c r="N81" s="99"/>
      <c r="O81" s="110"/>
      <c r="P81" s="110"/>
    </row>
    <row r="82" spans="1:16" s="86" customFormat="1" ht="12.75" customHeight="1">
      <c r="A82" s="79" t="s">
        <v>149</v>
      </c>
      <c r="B82" s="81" t="s">
        <v>150</v>
      </c>
      <c r="C82" s="82" t="s">
        <v>290</v>
      </c>
      <c r="D82" s="82">
        <v>1751.7</v>
      </c>
      <c r="E82" s="72">
        <v>1820</v>
      </c>
      <c r="F82" s="83">
        <v>1921.5</v>
      </c>
      <c r="G82" s="83"/>
      <c r="H82" s="83"/>
      <c r="I82" s="92"/>
      <c r="J82" s="92"/>
      <c r="K82" s="92"/>
      <c r="L82" s="92"/>
      <c r="M82" s="92"/>
      <c r="N82" s="92"/>
      <c r="O82" s="111"/>
      <c r="P82" s="111"/>
    </row>
    <row r="83" spans="1:16" s="86" customFormat="1" ht="12.75" customHeight="1">
      <c r="A83" s="79" t="s">
        <v>151</v>
      </c>
      <c r="B83" s="81" t="s">
        <v>152</v>
      </c>
      <c r="C83" s="87" t="s">
        <v>58</v>
      </c>
      <c r="D83" s="82">
        <v>98.5</v>
      </c>
      <c r="E83" s="82">
        <v>99.4</v>
      </c>
      <c r="F83" s="83">
        <v>105.5</v>
      </c>
      <c r="G83" s="83"/>
      <c r="H83" s="83"/>
      <c r="I83" s="92"/>
      <c r="J83" s="92"/>
      <c r="K83" s="92"/>
      <c r="L83" s="92"/>
      <c r="M83" s="92"/>
      <c r="N83" s="92"/>
      <c r="O83" s="111"/>
      <c r="P83" s="111"/>
    </row>
    <row r="84" spans="1:16" s="86" customFormat="1" ht="12.75" customHeight="1">
      <c r="A84" s="79" t="s">
        <v>153</v>
      </c>
      <c r="B84" s="81" t="s">
        <v>154</v>
      </c>
      <c r="C84" s="82" t="s">
        <v>140</v>
      </c>
      <c r="D84" s="82">
        <v>103</v>
      </c>
      <c r="E84" s="82">
        <v>104.5</v>
      </c>
      <c r="F84" s="83">
        <v>101.4</v>
      </c>
      <c r="G84" s="83"/>
      <c r="H84" s="83"/>
      <c r="I84" s="92"/>
      <c r="J84" s="92"/>
      <c r="K84" s="92"/>
      <c r="L84" s="92"/>
      <c r="M84" s="92"/>
      <c r="N84" s="92"/>
      <c r="O84" s="111"/>
      <c r="P84" s="111"/>
    </row>
    <row r="85" spans="1:16" s="86" customFormat="1" ht="12.75" customHeight="1">
      <c r="A85" s="79" t="s">
        <v>155</v>
      </c>
      <c r="B85" s="81" t="s">
        <v>404</v>
      </c>
      <c r="C85" s="87" t="s">
        <v>290</v>
      </c>
      <c r="D85" s="82">
        <v>123.4</v>
      </c>
      <c r="E85" s="82">
        <v>126.7</v>
      </c>
      <c r="F85" s="83">
        <v>102.9</v>
      </c>
      <c r="G85" s="83"/>
      <c r="H85" s="83"/>
      <c r="I85" s="92"/>
      <c r="J85" s="92"/>
      <c r="K85" s="92"/>
      <c r="L85" s="92"/>
      <c r="M85" s="92"/>
      <c r="N85" s="92"/>
      <c r="O85" s="111"/>
      <c r="P85" s="111"/>
    </row>
    <row r="86" spans="1:16" s="86" customFormat="1" ht="12.75" customHeight="1">
      <c r="A86" s="79" t="s">
        <v>156</v>
      </c>
      <c r="B86" s="81" t="s">
        <v>157</v>
      </c>
      <c r="C86" s="87" t="s">
        <v>58</v>
      </c>
      <c r="D86" s="82"/>
      <c r="E86" s="82">
        <v>77.9</v>
      </c>
      <c r="F86" s="83">
        <v>81.2</v>
      </c>
      <c r="G86" s="83"/>
      <c r="H86" s="83"/>
      <c r="I86" s="92"/>
      <c r="J86" s="92"/>
      <c r="K86" s="92"/>
      <c r="L86" s="92"/>
      <c r="M86" s="92"/>
      <c r="N86" s="92"/>
      <c r="O86" s="111"/>
      <c r="P86" s="111"/>
    </row>
    <row r="87" spans="1:16" s="2" customFormat="1" ht="12.75" customHeight="1">
      <c r="A87" s="79" t="s">
        <v>158</v>
      </c>
      <c r="B87" s="15" t="s">
        <v>159</v>
      </c>
      <c r="C87" s="11" t="s">
        <v>140</v>
      </c>
      <c r="D87" s="10"/>
      <c r="E87" s="10">
        <v>104.3</v>
      </c>
      <c r="F87" s="28">
        <v>78.7</v>
      </c>
      <c r="G87" s="28"/>
      <c r="H87" s="28"/>
      <c r="I87" s="99"/>
      <c r="J87" s="99"/>
      <c r="K87" s="99"/>
      <c r="L87" s="99"/>
      <c r="M87" s="99"/>
      <c r="N87" s="99"/>
      <c r="O87" s="110"/>
      <c r="P87" s="110"/>
    </row>
    <row r="88" spans="1:16" s="2" customFormat="1" ht="12.75" customHeight="1">
      <c r="A88" s="79"/>
      <c r="B88" s="14" t="s">
        <v>160</v>
      </c>
      <c r="C88" s="10"/>
      <c r="D88" s="10"/>
      <c r="E88" s="10"/>
      <c r="F88" s="28"/>
      <c r="G88" s="28"/>
      <c r="H88" s="28"/>
      <c r="I88" s="99"/>
      <c r="J88" s="99"/>
      <c r="K88" s="99"/>
      <c r="L88" s="99"/>
      <c r="M88" s="99"/>
      <c r="N88" s="99"/>
      <c r="O88" s="110"/>
      <c r="P88" s="110"/>
    </row>
    <row r="89" spans="1:16" s="2" customFormat="1" ht="12.75" customHeight="1">
      <c r="A89" s="79" t="s">
        <v>161</v>
      </c>
      <c r="B89" s="15" t="s">
        <v>162</v>
      </c>
      <c r="C89" s="11" t="s">
        <v>291</v>
      </c>
      <c r="D89" s="10"/>
      <c r="E89" s="10"/>
      <c r="F89" s="28"/>
      <c r="G89" s="28"/>
      <c r="H89" s="28"/>
      <c r="I89" s="99"/>
      <c r="J89" s="99"/>
      <c r="K89" s="99"/>
      <c r="L89" s="99"/>
      <c r="M89" s="99"/>
      <c r="N89" s="99"/>
      <c r="O89" s="110"/>
      <c r="P89" s="110"/>
    </row>
    <row r="90" spans="1:16" s="2" customFormat="1" ht="12.75" customHeight="1">
      <c r="A90" s="79" t="s">
        <v>163</v>
      </c>
      <c r="B90" s="15" t="s">
        <v>164</v>
      </c>
      <c r="C90" s="11" t="s">
        <v>291</v>
      </c>
      <c r="D90" s="10"/>
      <c r="E90" s="10"/>
      <c r="F90" s="28"/>
      <c r="G90" s="28"/>
      <c r="H90" s="28"/>
      <c r="I90" s="99"/>
      <c r="J90" s="99"/>
      <c r="K90" s="99"/>
      <c r="L90" s="99"/>
      <c r="M90" s="99"/>
      <c r="N90" s="99"/>
      <c r="O90" s="110"/>
      <c r="P90" s="110"/>
    </row>
    <row r="91" spans="1:16" s="2" customFormat="1" ht="12.75" customHeight="1">
      <c r="A91" s="79"/>
      <c r="B91" s="19" t="s">
        <v>165</v>
      </c>
      <c r="C91" s="11"/>
      <c r="D91" s="10"/>
      <c r="E91" s="10"/>
      <c r="F91" s="28"/>
      <c r="G91" s="28"/>
      <c r="H91" s="28"/>
      <c r="I91" s="99"/>
      <c r="J91" s="99"/>
      <c r="K91" s="99"/>
      <c r="L91" s="99"/>
      <c r="M91" s="99"/>
      <c r="N91" s="99"/>
      <c r="O91" s="110"/>
      <c r="P91" s="110"/>
    </row>
    <row r="92" spans="1:16" s="2" customFormat="1" ht="12.75" customHeight="1">
      <c r="A92" s="79" t="s">
        <v>166</v>
      </c>
      <c r="B92" s="15" t="s">
        <v>167</v>
      </c>
      <c r="C92" s="11" t="s">
        <v>291</v>
      </c>
      <c r="D92" s="10"/>
      <c r="E92" s="10"/>
      <c r="F92" s="28"/>
      <c r="G92" s="28"/>
      <c r="H92" s="28"/>
      <c r="I92" s="99"/>
      <c r="J92" s="99"/>
      <c r="K92" s="99"/>
      <c r="L92" s="99"/>
      <c r="M92" s="99"/>
      <c r="N92" s="99"/>
      <c r="O92" s="110"/>
      <c r="P92" s="110"/>
    </row>
    <row r="93" spans="1:16" s="2" customFormat="1" ht="12.75" customHeight="1">
      <c r="A93" s="79" t="s">
        <v>168</v>
      </c>
      <c r="B93" s="15" t="s">
        <v>169</v>
      </c>
      <c r="C93" s="11" t="s">
        <v>291</v>
      </c>
      <c r="D93" s="10"/>
      <c r="E93" s="10"/>
      <c r="F93" s="28"/>
      <c r="G93" s="28"/>
      <c r="H93" s="28"/>
      <c r="I93" s="99"/>
      <c r="J93" s="99"/>
      <c r="K93" s="99"/>
      <c r="L93" s="99"/>
      <c r="M93" s="99"/>
      <c r="N93" s="99"/>
      <c r="O93" s="110"/>
      <c r="P93" s="110"/>
    </row>
    <row r="94" spans="1:16" s="2" customFormat="1" ht="12.75" customHeight="1">
      <c r="A94" s="79" t="s">
        <v>170</v>
      </c>
      <c r="B94" s="15" t="s">
        <v>171</v>
      </c>
      <c r="C94" s="11" t="s">
        <v>291</v>
      </c>
      <c r="D94" s="10"/>
      <c r="E94" s="10"/>
      <c r="F94" s="28"/>
      <c r="G94" s="28"/>
      <c r="H94" s="28"/>
      <c r="I94" s="99"/>
      <c r="J94" s="99"/>
      <c r="K94" s="99"/>
      <c r="L94" s="99"/>
      <c r="M94" s="99"/>
      <c r="N94" s="99"/>
      <c r="O94" s="110"/>
      <c r="P94" s="110"/>
    </row>
    <row r="95" spans="1:16" s="2" customFormat="1" ht="12.75" customHeight="1">
      <c r="A95" s="79"/>
      <c r="B95" s="19" t="s">
        <v>303</v>
      </c>
      <c r="C95" s="11"/>
      <c r="D95" s="10"/>
      <c r="E95" s="10"/>
      <c r="F95" s="28"/>
      <c r="G95" s="28"/>
      <c r="H95" s="28"/>
      <c r="I95" s="99"/>
      <c r="J95" s="99"/>
      <c r="K95" s="99"/>
      <c r="L95" s="99"/>
      <c r="M95" s="99"/>
      <c r="N95" s="99"/>
      <c r="O95" s="110"/>
      <c r="P95" s="110"/>
    </row>
    <row r="96" spans="1:16" s="2" customFormat="1" ht="12.75" customHeight="1">
      <c r="A96" s="79" t="s">
        <v>172</v>
      </c>
      <c r="B96" s="15" t="s">
        <v>167</v>
      </c>
      <c r="C96" s="11" t="s">
        <v>291</v>
      </c>
      <c r="D96" s="10"/>
      <c r="E96" s="10"/>
      <c r="F96" s="28"/>
      <c r="G96" s="28"/>
      <c r="H96" s="28"/>
      <c r="I96" s="99"/>
      <c r="J96" s="99"/>
      <c r="K96" s="99"/>
      <c r="L96" s="99"/>
      <c r="M96" s="99"/>
      <c r="N96" s="99"/>
      <c r="O96" s="110"/>
      <c r="P96" s="110"/>
    </row>
    <row r="97" spans="1:16" s="2" customFormat="1" ht="18.75" customHeight="1">
      <c r="A97" s="79" t="s">
        <v>173</v>
      </c>
      <c r="B97" s="15" t="s">
        <v>171</v>
      </c>
      <c r="C97" s="11" t="s">
        <v>291</v>
      </c>
      <c r="D97" s="10"/>
      <c r="E97" s="10"/>
      <c r="F97" s="28"/>
      <c r="G97" s="28"/>
      <c r="H97" s="28"/>
      <c r="I97" s="99"/>
      <c r="J97" s="99"/>
      <c r="K97" s="99"/>
      <c r="L97" s="99"/>
      <c r="M97" s="99"/>
      <c r="N97" s="99"/>
      <c r="O97" s="110"/>
      <c r="P97" s="110"/>
    </row>
    <row r="98" spans="1:16" s="2" customFormat="1" ht="19.5" customHeight="1">
      <c r="A98" s="79"/>
      <c r="B98" s="20" t="s">
        <v>174</v>
      </c>
      <c r="C98" s="10"/>
      <c r="D98" s="10"/>
      <c r="E98" s="10"/>
      <c r="F98" s="28"/>
      <c r="G98" s="28"/>
      <c r="H98" s="28"/>
      <c r="I98" s="99"/>
      <c r="J98" s="99"/>
      <c r="K98" s="99"/>
      <c r="L98" s="99"/>
      <c r="M98" s="99"/>
      <c r="N98" s="99"/>
      <c r="O98" s="110"/>
      <c r="P98" s="110"/>
    </row>
    <row r="99" spans="1:16" s="139" customFormat="1" ht="18" customHeight="1">
      <c r="A99" s="134" t="s">
        <v>175</v>
      </c>
      <c r="B99" s="135" t="s">
        <v>176</v>
      </c>
      <c r="C99" s="136" t="s">
        <v>177</v>
      </c>
      <c r="D99" s="136">
        <v>111</v>
      </c>
      <c r="E99" s="136">
        <v>83</v>
      </c>
      <c r="F99" s="137">
        <v>82</v>
      </c>
      <c r="G99" s="137">
        <v>75</v>
      </c>
      <c r="H99" s="137">
        <v>82</v>
      </c>
      <c r="I99" s="137">
        <f>H99</f>
        <v>82</v>
      </c>
      <c r="J99" s="137">
        <f>I99</f>
        <v>82</v>
      </c>
      <c r="K99" s="137">
        <f>J99</f>
        <v>82</v>
      </c>
      <c r="L99" s="137">
        <v>82</v>
      </c>
      <c r="M99" s="137">
        <f>L99</f>
        <v>82</v>
      </c>
      <c r="N99" s="137">
        <v>84</v>
      </c>
      <c r="O99" s="138">
        <f aca="true" t="shared" si="2" ref="O99:P101">M99</f>
        <v>82</v>
      </c>
      <c r="P99" s="138">
        <f t="shared" si="2"/>
        <v>84</v>
      </c>
    </row>
    <row r="100" spans="1:16" s="139" customFormat="1" ht="18" customHeight="1">
      <c r="A100" s="134" t="s">
        <v>178</v>
      </c>
      <c r="B100" s="135" t="s">
        <v>179</v>
      </c>
      <c r="C100" s="136" t="s">
        <v>50</v>
      </c>
      <c r="D100" s="136">
        <v>0.784</v>
      </c>
      <c r="E100" s="136">
        <v>1.7</v>
      </c>
      <c r="F100" s="137">
        <v>1.46</v>
      </c>
      <c r="G100" s="137">
        <v>0.975</v>
      </c>
      <c r="H100" s="137">
        <v>1.09</v>
      </c>
      <c r="I100" s="137">
        <f aca="true" t="shared" si="3" ref="I100:K101">H100</f>
        <v>1.09</v>
      </c>
      <c r="J100" s="137">
        <f t="shared" si="3"/>
        <v>1.09</v>
      </c>
      <c r="K100" s="137">
        <f t="shared" si="3"/>
        <v>1.09</v>
      </c>
      <c r="L100" s="137">
        <v>1.09</v>
      </c>
      <c r="M100" s="137">
        <f>L100</f>
        <v>1.09</v>
      </c>
      <c r="N100" s="137">
        <v>1.1</v>
      </c>
      <c r="O100" s="138">
        <f t="shared" si="2"/>
        <v>1.09</v>
      </c>
      <c r="P100" s="138">
        <f t="shared" si="2"/>
        <v>1.1</v>
      </c>
    </row>
    <row r="101" spans="1:16" s="139" customFormat="1" ht="19.5" customHeight="1">
      <c r="A101" s="140" t="s">
        <v>180</v>
      </c>
      <c r="B101" s="135" t="s">
        <v>181</v>
      </c>
      <c r="C101" s="136" t="s">
        <v>292</v>
      </c>
      <c r="D101" s="136">
        <v>1.517</v>
      </c>
      <c r="E101" s="136">
        <v>1.582</v>
      </c>
      <c r="F101" s="137">
        <f>(407532200+31690520.15+217900+110000000)/1000000000</f>
        <v>0.54944062015</v>
      </c>
      <c r="G101" s="137">
        <v>0.6</v>
      </c>
      <c r="H101" s="137">
        <v>0.63</v>
      </c>
      <c r="I101" s="137">
        <f t="shared" si="3"/>
        <v>0.63</v>
      </c>
      <c r="J101" s="137">
        <f t="shared" si="3"/>
        <v>0.63</v>
      </c>
      <c r="K101" s="137">
        <f t="shared" si="3"/>
        <v>0.63</v>
      </c>
      <c r="L101" s="137">
        <v>0.65</v>
      </c>
      <c r="M101" s="137">
        <f>L101</f>
        <v>0.65</v>
      </c>
      <c r="N101" s="137">
        <v>0.7</v>
      </c>
      <c r="O101" s="138">
        <f t="shared" si="2"/>
        <v>0.65</v>
      </c>
      <c r="P101" s="138">
        <f t="shared" si="2"/>
        <v>0.7</v>
      </c>
    </row>
    <row r="102" spans="1:16" s="2" customFormat="1" ht="12.75" customHeight="1">
      <c r="A102" s="79"/>
      <c r="B102" s="14" t="s">
        <v>182</v>
      </c>
      <c r="C102" s="10"/>
      <c r="D102" s="10"/>
      <c r="E102" s="10"/>
      <c r="F102" s="28"/>
      <c r="G102" s="28"/>
      <c r="H102" s="28"/>
      <c r="I102" s="99"/>
      <c r="J102" s="99"/>
      <c r="K102" s="99"/>
      <c r="L102" s="99"/>
      <c r="M102" s="99"/>
      <c r="N102" s="99"/>
      <c r="O102" s="110"/>
      <c r="P102" s="110"/>
    </row>
    <row r="103" spans="1:16" s="147" customFormat="1" ht="16.5" customHeight="1">
      <c r="A103" s="134" t="s">
        <v>183</v>
      </c>
      <c r="B103" s="152" t="s">
        <v>184</v>
      </c>
      <c r="C103" s="144" t="s">
        <v>290</v>
      </c>
      <c r="D103" s="144">
        <v>370</v>
      </c>
      <c r="E103" s="144">
        <v>400</v>
      </c>
      <c r="F103" s="145">
        <v>504.8</v>
      </c>
      <c r="G103" s="145">
        <v>826.3</v>
      </c>
      <c r="H103" s="145">
        <v>606.1</v>
      </c>
      <c r="I103" s="145">
        <v>815.7</v>
      </c>
      <c r="J103" s="145">
        <v>906.3</v>
      </c>
      <c r="K103" s="145">
        <v>765</v>
      </c>
      <c r="L103" s="145">
        <v>850</v>
      </c>
      <c r="M103" s="145">
        <v>810</v>
      </c>
      <c r="N103" s="145">
        <v>900</v>
      </c>
      <c r="O103" s="146">
        <v>819</v>
      </c>
      <c r="P103" s="145">
        <v>910</v>
      </c>
    </row>
    <row r="104" spans="1:16" s="147" customFormat="1" ht="18" customHeight="1">
      <c r="A104" s="134" t="s">
        <v>185</v>
      </c>
      <c r="B104" s="152" t="s">
        <v>186</v>
      </c>
      <c r="C104" s="143" t="s">
        <v>58</v>
      </c>
      <c r="D104" s="144">
        <v>36.5</v>
      </c>
      <c r="E104" s="145">
        <f>(E103/D103)/E105*10000</f>
        <v>101.22482032594392</v>
      </c>
      <c r="F104" s="145">
        <v>119.5</v>
      </c>
      <c r="G104" s="145">
        <v>163.6</v>
      </c>
      <c r="H104" s="145">
        <f>H103/G103*100</f>
        <v>73.35108314171609</v>
      </c>
      <c r="I104" s="145">
        <v>134.5</v>
      </c>
      <c r="J104" s="145">
        <f>J103/H103*100</f>
        <v>149.52978056426332</v>
      </c>
      <c r="K104" s="145">
        <v>84.4</v>
      </c>
      <c r="L104" s="145">
        <f>L103/J103*100</f>
        <v>93.78792894185149</v>
      </c>
      <c r="M104" s="145">
        <v>95.2</v>
      </c>
      <c r="N104" s="145">
        <f>N103/L103*100</f>
        <v>105.88235294117648</v>
      </c>
      <c r="O104" s="146">
        <v>91</v>
      </c>
      <c r="P104" s="145">
        <f>P103/N103*100</f>
        <v>101.11111111111111</v>
      </c>
    </row>
    <row r="105" spans="1:16" s="147" customFormat="1" ht="17.25" customHeight="1">
      <c r="A105" s="134" t="s">
        <v>187</v>
      </c>
      <c r="B105" s="152" t="s">
        <v>188</v>
      </c>
      <c r="C105" s="144" t="s">
        <v>140</v>
      </c>
      <c r="D105" s="144">
        <v>105.3</v>
      </c>
      <c r="E105" s="144">
        <v>106.8</v>
      </c>
      <c r="F105" s="145">
        <v>105.6</v>
      </c>
      <c r="G105" s="145">
        <v>156</v>
      </c>
      <c r="H105" s="145">
        <v>64.01</v>
      </c>
      <c r="I105" s="145">
        <v>131</v>
      </c>
      <c r="J105" s="145">
        <v>141.33</v>
      </c>
      <c r="K105" s="145">
        <v>79</v>
      </c>
      <c r="L105" s="145">
        <v>89.15</v>
      </c>
      <c r="M105" s="145">
        <v>90</v>
      </c>
      <c r="N105" s="145">
        <v>100.74</v>
      </c>
      <c r="O105" s="146">
        <v>86</v>
      </c>
      <c r="P105" s="146">
        <v>96.85</v>
      </c>
    </row>
    <row r="106" spans="1:16" s="2" customFormat="1" ht="19.5" customHeight="1">
      <c r="A106" s="79" t="s">
        <v>189</v>
      </c>
      <c r="B106" s="16" t="s">
        <v>190</v>
      </c>
      <c r="C106" s="10" t="s">
        <v>191</v>
      </c>
      <c r="D106" s="10"/>
      <c r="E106" s="10"/>
      <c r="F106" s="28"/>
      <c r="G106" s="28"/>
      <c r="H106" s="28"/>
      <c r="I106" s="99"/>
      <c r="J106" s="99"/>
      <c r="K106" s="99"/>
      <c r="L106" s="99"/>
      <c r="M106" s="99"/>
      <c r="N106" s="99"/>
      <c r="O106" s="110"/>
      <c r="P106" s="110"/>
    </row>
    <row r="107" spans="1:16" s="2" customFormat="1" ht="26.25" customHeight="1">
      <c r="A107" s="79"/>
      <c r="B107" s="18" t="s">
        <v>304</v>
      </c>
      <c r="C107" s="10"/>
      <c r="D107" s="10"/>
      <c r="E107" s="10"/>
      <c r="F107" s="28"/>
      <c r="G107" s="28"/>
      <c r="H107" s="28"/>
      <c r="I107" s="99"/>
      <c r="J107" s="99"/>
      <c r="K107" s="99"/>
      <c r="L107" s="99"/>
      <c r="M107" s="99"/>
      <c r="N107" s="99"/>
      <c r="O107" s="110"/>
      <c r="P107" s="110"/>
    </row>
    <row r="108" spans="1:16" s="2" customFormat="1" ht="12.75" customHeight="1">
      <c r="A108" s="79" t="s">
        <v>192</v>
      </c>
      <c r="B108" s="15" t="s">
        <v>193</v>
      </c>
      <c r="C108" s="10" t="s">
        <v>290</v>
      </c>
      <c r="D108" s="10"/>
      <c r="E108" s="10"/>
      <c r="F108" s="28"/>
      <c r="G108" s="28"/>
      <c r="H108" s="28"/>
      <c r="I108" s="99"/>
      <c r="J108" s="99"/>
      <c r="K108" s="99"/>
      <c r="L108" s="99"/>
      <c r="M108" s="99"/>
      <c r="N108" s="99"/>
      <c r="O108" s="110"/>
      <c r="P108" s="110"/>
    </row>
    <row r="109" spans="1:16" s="2" customFormat="1" ht="12.75" customHeight="1">
      <c r="A109" s="79" t="s">
        <v>194</v>
      </c>
      <c r="B109" s="15" t="s">
        <v>195</v>
      </c>
      <c r="C109" s="10" t="s">
        <v>290</v>
      </c>
      <c r="D109" s="10"/>
      <c r="E109" s="10"/>
      <c r="F109" s="28"/>
      <c r="G109" s="28"/>
      <c r="H109" s="28"/>
      <c r="I109" s="99"/>
      <c r="J109" s="99"/>
      <c r="K109" s="99"/>
      <c r="L109" s="99"/>
      <c r="M109" s="99"/>
      <c r="N109" s="99"/>
      <c r="O109" s="110"/>
      <c r="P109" s="110"/>
    </row>
    <row r="110" spans="1:16" s="2" customFormat="1" ht="12.75" customHeight="1">
      <c r="A110" s="79" t="s">
        <v>307</v>
      </c>
      <c r="B110" s="21" t="s">
        <v>196</v>
      </c>
      <c r="C110" s="10" t="s">
        <v>290</v>
      </c>
      <c r="D110" s="10"/>
      <c r="E110" s="10"/>
      <c r="F110" s="28"/>
      <c r="G110" s="28"/>
      <c r="H110" s="28"/>
      <c r="I110" s="99"/>
      <c r="J110" s="99"/>
      <c r="K110" s="99"/>
      <c r="L110" s="99"/>
      <c r="M110" s="99"/>
      <c r="N110" s="99"/>
      <c r="O110" s="110"/>
      <c r="P110" s="110"/>
    </row>
    <row r="111" spans="1:16" s="2" customFormat="1" ht="12.75" customHeight="1">
      <c r="A111" s="79" t="s">
        <v>309</v>
      </c>
      <c r="B111" s="22" t="s">
        <v>287</v>
      </c>
      <c r="C111" s="10" t="s">
        <v>290</v>
      </c>
      <c r="D111" s="10"/>
      <c r="E111" s="10"/>
      <c r="F111" s="28"/>
      <c r="G111" s="28"/>
      <c r="H111" s="28"/>
      <c r="I111" s="99"/>
      <c r="J111" s="99"/>
      <c r="K111" s="99"/>
      <c r="L111" s="99"/>
      <c r="M111" s="99"/>
      <c r="N111" s="99"/>
      <c r="O111" s="110"/>
      <c r="P111" s="110"/>
    </row>
    <row r="112" spans="1:16" s="2" customFormat="1" ht="12.75" customHeight="1">
      <c r="A112" s="79" t="s">
        <v>308</v>
      </c>
      <c r="B112" s="21" t="s">
        <v>197</v>
      </c>
      <c r="C112" s="10" t="s">
        <v>290</v>
      </c>
      <c r="D112" s="10"/>
      <c r="E112" s="10"/>
      <c r="F112" s="28"/>
      <c r="G112" s="28"/>
      <c r="H112" s="28"/>
      <c r="I112" s="99"/>
      <c r="J112" s="99"/>
      <c r="K112" s="99"/>
      <c r="L112" s="99"/>
      <c r="M112" s="99"/>
      <c r="N112" s="99"/>
      <c r="O112" s="110"/>
      <c r="P112" s="110"/>
    </row>
    <row r="113" spans="1:16" s="2" customFormat="1" ht="12.75" customHeight="1">
      <c r="A113" s="79" t="s">
        <v>310</v>
      </c>
      <c r="B113" s="21" t="s">
        <v>198</v>
      </c>
      <c r="C113" s="10" t="s">
        <v>290</v>
      </c>
      <c r="D113" s="10"/>
      <c r="E113" s="10"/>
      <c r="F113" s="28"/>
      <c r="G113" s="28"/>
      <c r="H113" s="28"/>
      <c r="I113" s="99"/>
      <c r="J113" s="99"/>
      <c r="K113" s="99"/>
      <c r="L113" s="99"/>
      <c r="M113" s="99"/>
      <c r="N113" s="99"/>
      <c r="O113" s="110"/>
      <c r="P113" s="110"/>
    </row>
    <row r="114" spans="1:16" s="2" customFormat="1" ht="12.75" customHeight="1">
      <c r="A114" s="79" t="s">
        <v>312</v>
      </c>
      <c r="B114" s="22" t="s">
        <v>199</v>
      </c>
      <c r="C114" s="10" t="s">
        <v>290</v>
      </c>
      <c r="D114" s="10"/>
      <c r="E114" s="10"/>
      <c r="F114" s="28"/>
      <c r="G114" s="28"/>
      <c r="H114" s="28"/>
      <c r="I114" s="99"/>
      <c r="J114" s="99"/>
      <c r="K114" s="99"/>
      <c r="L114" s="99"/>
      <c r="M114" s="99"/>
      <c r="N114" s="99"/>
      <c r="O114" s="110"/>
      <c r="P114" s="110"/>
    </row>
    <row r="115" spans="1:16" s="2" customFormat="1" ht="12.75" customHeight="1">
      <c r="A115" s="79" t="s">
        <v>313</v>
      </c>
      <c r="B115" s="22" t="s">
        <v>200</v>
      </c>
      <c r="C115" s="10" t="s">
        <v>290</v>
      </c>
      <c r="D115" s="10"/>
      <c r="E115" s="10"/>
      <c r="F115" s="28"/>
      <c r="G115" s="28"/>
      <c r="H115" s="28"/>
      <c r="I115" s="99"/>
      <c r="J115" s="99"/>
      <c r="K115" s="99"/>
      <c r="L115" s="99"/>
      <c r="M115" s="99"/>
      <c r="N115" s="99"/>
      <c r="O115" s="110"/>
      <c r="P115" s="110"/>
    </row>
    <row r="116" spans="1:16" s="2" customFormat="1" ht="12.75" customHeight="1">
      <c r="A116" s="79" t="s">
        <v>314</v>
      </c>
      <c r="B116" s="22" t="s">
        <v>201</v>
      </c>
      <c r="C116" s="10" t="s">
        <v>290</v>
      </c>
      <c r="D116" s="10"/>
      <c r="E116" s="10"/>
      <c r="F116" s="28"/>
      <c r="G116" s="28"/>
      <c r="H116" s="28"/>
      <c r="I116" s="99"/>
      <c r="J116" s="99"/>
      <c r="K116" s="99"/>
      <c r="L116" s="99"/>
      <c r="M116" s="99"/>
      <c r="N116" s="99"/>
      <c r="O116" s="110"/>
      <c r="P116" s="110"/>
    </row>
    <row r="117" spans="1:16" s="2" customFormat="1" ht="12.75" customHeight="1">
      <c r="A117" s="79" t="s">
        <v>311</v>
      </c>
      <c r="B117" s="21" t="s">
        <v>202</v>
      </c>
      <c r="C117" s="10" t="s">
        <v>290</v>
      </c>
      <c r="D117" s="10"/>
      <c r="E117" s="10"/>
      <c r="F117" s="28"/>
      <c r="G117" s="28"/>
      <c r="H117" s="28"/>
      <c r="I117" s="99"/>
      <c r="J117" s="99"/>
      <c r="K117" s="99"/>
      <c r="L117" s="99"/>
      <c r="M117" s="99"/>
      <c r="N117" s="99"/>
      <c r="O117" s="110"/>
      <c r="P117" s="110"/>
    </row>
    <row r="118" spans="1:16" s="86" customFormat="1" ht="18" customHeight="1">
      <c r="A118" s="79"/>
      <c r="B118" s="115" t="s">
        <v>203</v>
      </c>
      <c r="C118" s="82"/>
      <c r="D118" s="82"/>
      <c r="E118" s="82"/>
      <c r="F118" s="83"/>
      <c r="G118" s="83"/>
      <c r="H118" s="83"/>
      <c r="I118" s="92"/>
      <c r="J118" s="92"/>
      <c r="K118" s="92"/>
      <c r="L118" s="92"/>
      <c r="M118" s="92"/>
      <c r="N118" s="92"/>
      <c r="O118" s="111"/>
      <c r="P118" s="111"/>
    </row>
    <row r="119" spans="1:16" s="120" customFormat="1" ht="19.5" customHeight="1">
      <c r="A119" s="51" t="s">
        <v>204</v>
      </c>
      <c r="B119" s="116" t="s">
        <v>205</v>
      </c>
      <c r="C119" s="117" t="s">
        <v>289</v>
      </c>
      <c r="D119" s="117">
        <v>1213.1</v>
      </c>
      <c r="E119" s="117">
        <v>1117.1</v>
      </c>
      <c r="F119" s="118">
        <f>F120+F133</f>
        <v>1175.9</v>
      </c>
      <c r="G119" s="118">
        <v>1218</v>
      </c>
      <c r="H119" s="118">
        <v>1263</v>
      </c>
      <c r="I119" s="118">
        <v>1275.2</v>
      </c>
      <c r="J119" s="118">
        <v>1287.2</v>
      </c>
      <c r="K119" s="118">
        <v>998.5</v>
      </c>
      <c r="L119" s="118">
        <v>999.5</v>
      </c>
      <c r="M119" s="118">
        <v>1102.6</v>
      </c>
      <c r="N119" s="118">
        <v>1103.6</v>
      </c>
      <c r="O119" s="119">
        <v>1115.8</v>
      </c>
      <c r="P119" s="118">
        <v>1116.8</v>
      </c>
    </row>
    <row r="120" spans="1:16" s="120" customFormat="1" ht="18.75" customHeight="1">
      <c r="A120" s="51" t="s">
        <v>206</v>
      </c>
      <c r="B120" s="121" t="s">
        <v>207</v>
      </c>
      <c r="C120" s="117" t="s">
        <v>289</v>
      </c>
      <c r="D120" s="117">
        <v>240.2</v>
      </c>
      <c r="E120" s="117">
        <v>257.9</v>
      </c>
      <c r="F120" s="118">
        <f>F121+F132</f>
        <v>273.4</v>
      </c>
      <c r="G120" s="118">
        <v>287.1</v>
      </c>
      <c r="H120" s="118">
        <v>313.4</v>
      </c>
      <c r="I120" s="118">
        <v>332.5</v>
      </c>
      <c r="J120" s="118">
        <v>344.5</v>
      </c>
      <c r="K120" s="118">
        <v>347.7</v>
      </c>
      <c r="L120" s="118">
        <v>348.7</v>
      </c>
      <c r="M120" s="118">
        <v>371.8</v>
      </c>
      <c r="N120" s="118">
        <v>372.8</v>
      </c>
      <c r="O120" s="119">
        <v>385</v>
      </c>
      <c r="P120" s="118">
        <v>386</v>
      </c>
    </row>
    <row r="121" spans="1:16" s="86" customFormat="1" ht="19.5" customHeight="1">
      <c r="A121" s="79" t="s">
        <v>208</v>
      </c>
      <c r="B121" s="122" t="s">
        <v>209</v>
      </c>
      <c r="C121" s="82" t="s">
        <v>289</v>
      </c>
      <c r="D121" s="82">
        <v>216.6</v>
      </c>
      <c r="E121" s="123">
        <v>226.8</v>
      </c>
      <c r="F121" s="124">
        <v>251.2</v>
      </c>
      <c r="G121" s="124">
        <v>259.3</v>
      </c>
      <c r="H121" s="124">
        <v>288.8</v>
      </c>
      <c r="I121" s="124">
        <v>304.9</v>
      </c>
      <c r="J121" s="124">
        <v>316.9</v>
      </c>
      <c r="K121" s="124">
        <v>327.2</v>
      </c>
      <c r="L121" s="124">
        <v>328.2</v>
      </c>
      <c r="M121" s="124">
        <v>350.5</v>
      </c>
      <c r="N121" s="124">
        <v>351.5</v>
      </c>
      <c r="O121" s="125">
        <v>362.8</v>
      </c>
      <c r="P121" s="125">
        <v>363.8</v>
      </c>
    </row>
    <row r="122" spans="1:16" s="86" customFormat="1" ht="12.75" customHeight="1">
      <c r="A122" s="79" t="s">
        <v>315</v>
      </c>
      <c r="B122" s="126" t="s">
        <v>211</v>
      </c>
      <c r="C122" s="82" t="s">
        <v>289</v>
      </c>
      <c r="D122" s="82">
        <v>0</v>
      </c>
      <c r="E122" s="82">
        <v>0</v>
      </c>
      <c r="F122" s="83">
        <v>0</v>
      </c>
      <c r="G122" s="83"/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114">
        <v>0</v>
      </c>
      <c r="P122" s="85">
        <v>0</v>
      </c>
    </row>
    <row r="123" spans="1:16" s="86" customFormat="1" ht="12.75" customHeight="1">
      <c r="A123" s="79" t="s">
        <v>316</v>
      </c>
      <c r="B123" s="126" t="s">
        <v>213</v>
      </c>
      <c r="C123" s="82" t="s">
        <v>289</v>
      </c>
      <c r="D123" s="82">
        <v>163.4</v>
      </c>
      <c r="E123" s="82">
        <v>173.1</v>
      </c>
      <c r="F123" s="83">
        <v>196.4</v>
      </c>
      <c r="G123" s="83">
        <v>197.9</v>
      </c>
      <c r="H123" s="83">
        <v>225.5</v>
      </c>
      <c r="I123" s="83">
        <v>243.2</v>
      </c>
      <c r="J123" s="83">
        <v>252.2</v>
      </c>
      <c r="K123" s="83">
        <v>267.2</v>
      </c>
      <c r="L123" s="83">
        <v>267.2</v>
      </c>
      <c r="M123" s="83">
        <v>287.8</v>
      </c>
      <c r="N123" s="83">
        <v>287.8</v>
      </c>
      <c r="O123" s="114">
        <v>299.3</v>
      </c>
      <c r="P123" s="83">
        <v>299.3</v>
      </c>
    </row>
    <row r="124" spans="1:16" s="86" customFormat="1" ht="12.75" customHeight="1">
      <c r="A124" s="79" t="s">
        <v>317</v>
      </c>
      <c r="B124" s="126" t="s">
        <v>215</v>
      </c>
      <c r="C124" s="82" t="s">
        <v>289</v>
      </c>
      <c r="D124" s="82">
        <v>0</v>
      </c>
      <c r="E124" s="82">
        <v>0</v>
      </c>
      <c r="F124" s="83">
        <v>0.9</v>
      </c>
      <c r="G124" s="83">
        <v>2.3</v>
      </c>
      <c r="H124" s="83">
        <v>66.4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114">
        <v>0</v>
      </c>
      <c r="P124" s="85">
        <v>0</v>
      </c>
    </row>
    <row r="125" spans="1:16" s="86" customFormat="1" ht="21.75" customHeight="1">
      <c r="A125" s="79" t="s">
        <v>318</v>
      </c>
      <c r="B125" s="126" t="s">
        <v>217</v>
      </c>
      <c r="C125" s="82" t="s">
        <v>289</v>
      </c>
      <c r="D125" s="82">
        <v>19.1</v>
      </c>
      <c r="E125" s="82">
        <v>21.8</v>
      </c>
      <c r="F125" s="83">
        <v>20.9</v>
      </c>
      <c r="G125" s="83">
        <v>23</v>
      </c>
      <c r="H125" s="83">
        <v>27.8</v>
      </c>
      <c r="I125" s="83">
        <v>24.7</v>
      </c>
      <c r="J125" s="83">
        <v>24.7</v>
      </c>
      <c r="K125" s="83">
        <v>25.6</v>
      </c>
      <c r="L125" s="83">
        <v>25.6</v>
      </c>
      <c r="M125" s="83">
        <v>27.8</v>
      </c>
      <c r="N125" s="83">
        <v>27.8</v>
      </c>
      <c r="O125" s="114">
        <v>28.9</v>
      </c>
      <c r="P125" s="85">
        <v>28.9</v>
      </c>
    </row>
    <row r="126" spans="1:16" s="86" customFormat="1" ht="17.25" customHeight="1">
      <c r="A126" s="79" t="s">
        <v>319</v>
      </c>
      <c r="B126" s="127" t="s">
        <v>219</v>
      </c>
      <c r="C126" s="128" t="s">
        <v>289</v>
      </c>
      <c r="D126" s="128">
        <v>0</v>
      </c>
      <c r="E126" s="128">
        <v>0</v>
      </c>
      <c r="F126" s="129">
        <v>0</v>
      </c>
      <c r="G126" s="129">
        <v>3.8</v>
      </c>
      <c r="H126" s="129">
        <v>3.1</v>
      </c>
      <c r="I126" s="129">
        <v>6.2</v>
      </c>
      <c r="J126" s="129">
        <v>6.2</v>
      </c>
      <c r="K126" s="129">
        <v>3.5</v>
      </c>
      <c r="L126" s="129">
        <v>3.5</v>
      </c>
      <c r="M126" s="129">
        <v>3.6</v>
      </c>
      <c r="N126" s="129">
        <v>3.6</v>
      </c>
      <c r="O126" s="129">
        <v>3.7</v>
      </c>
      <c r="P126" s="129">
        <v>3.7</v>
      </c>
    </row>
    <row r="127" spans="1:16" s="86" customFormat="1" ht="12.75" customHeight="1">
      <c r="A127" s="79" t="s">
        <v>320</v>
      </c>
      <c r="B127" s="126" t="s">
        <v>221</v>
      </c>
      <c r="C127" s="82" t="s">
        <v>289</v>
      </c>
      <c r="D127" s="82">
        <v>3.2</v>
      </c>
      <c r="E127" s="82">
        <v>3.5</v>
      </c>
      <c r="F127" s="83">
        <v>3.7</v>
      </c>
      <c r="G127" s="83">
        <v>4.6</v>
      </c>
      <c r="H127" s="83">
        <v>5</v>
      </c>
      <c r="I127" s="83">
        <v>4.7</v>
      </c>
      <c r="J127" s="83">
        <v>4.7</v>
      </c>
      <c r="K127" s="83">
        <v>4.6</v>
      </c>
      <c r="L127" s="83">
        <v>4.6</v>
      </c>
      <c r="M127" s="83">
        <v>4.6</v>
      </c>
      <c r="N127" s="83">
        <v>4.6</v>
      </c>
      <c r="O127" s="114">
        <v>4.6</v>
      </c>
      <c r="P127" s="85">
        <v>4.6</v>
      </c>
    </row>
    <row r="128" spans="1:16" s="86" customFormat="1" ht="12.75" customHeight="1">
      <c r="A128" s="79" t="s">
        <v>321</v>
      </c>
      <c r="B128" s="126" t="s">
        <v>222</v>
      </c>
      <c r="C128" s="82" t="s">
        <v>289</v>
      </c>
      <c r="D128" s="82">
        <v>0</v>
      </c>
      <c r="E128" s="82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</row>
    <row r="129" spans="1:16" s="86" customFormat="1" ht="12.75" customHeight="1">
      <c r="A129" s="79" t="s">
        <v>322</v>
      </c>
      <c r="B129" s="126" t="s">
        <v>223</v>
      </c>
      <c r="C129" s="82" t="s">
        <v>289</v>
      </c>
      <c r="D129" s="82">
        <v>0</v>
      </c>
      <c r="E129" s="82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</row>
    <row r="130" spans="1:16" s="86" customFormat="1" ht="12.75" customHeight="1">
      <c r="A130" s="79" t="s">
        <v>323</v>
      </c>
      <c r="B130" s="126" t="s">
        <v>224</v>
      </c>
      <c r="C130" s="82" t="s">
        <v>289</v>
      </c>
      <c r="D130" s="82">
        <v>0</v>
      </c>
      <c r="E130" s="82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</row>
    <row r="131" spans="1:16" s="86" customFormat="1" ht="12.75" customHeight="1">
      <c r="A131" s="79" t="s">
        <v>324</v>
      </c>
      <c r="B131" s="126" t="s">
        <v>225</v>
      </c>
      <c r="C131" s="82" t="s">
        <v>289</v>
      </c>
      <c r="D131" s="82">
        <v>18.9</v>
      </c>
      <c r="E131" s="82">
        <v>16.2</v>
      </c>
      <c r="F131" s="83">
        <v>19</v>
      </c>
      <c r="G131" s="83">
        <v>19.6</v>
      </c>
      <c r="H131" s="83">
        <v>19.1</v>
      </c>
      <c r="I131" s="83">
        <v>18</v>
      </c>
      <c r="J131" s="83">
        <v>21</v>
      </c>
      <c r="K131" s="83">
        <v>18</v>
      </c>
      <c r="L131" s="83">
        <v>19</v>
      </c>
      <c r="M131" s="83">
        <v>18</v>
      </c>
      <c r="N131" s="83">
        <v>19</v>
      </c>
      <c r="O131" s="114">
        <v>18</v>
      </c>
      <c r="P131" s="114">
        <v>19</v>
      </c>
    </row>
    <row r="132" spans="1:16" s="86" customFormat="1" ht="12.75" customHeight="1">
      <c r="A132" s="79" t="s">
        <v>210</v>
      </c>
      <c r="B132" s="130" t="s">
        <v>226</v>
      </c>
      <c r="C132" s="82" t="s">
        <v>289</v>
      </c>
      <c r="D132" s="82">
        <v>23.5</v>
      </c>
      <c r="E132" s="123">
        <v>31.1</v>
      </c>
      <c r="F132" s="124">
        <v>22.2</v>
      </c>
      <c r="G132" s="124">
        <v>27.8</v>
      </c>
      <c r="H132" s="124">
        <v>24.6</v>
      </c>
      <c r="I132" s="124">
        <v>27.6</v>
      </c>
      <c r="J132" s="124">
        <v>27.6</v>
      </c>
      <c r="K132" s="124">
        <v>20.5</v>
      </c>
      <c r="L132" s="124">
        <v>20.5</v>
      </c>
      <c r="M132" s="124">
        <v>21.3</v>
      </c>
      <c r="N132" s="124">
        <v>21.3</v>
      </c>
      <c r="O132" s="131">
        <v>22.2</v>
      </c>
      <c r="P132" s="131">
        <v>22.2</v>
      </c>
    </row>
    <row r="133" spans="1:16" s="120" customFormat="1" ht="12.75" customHeight="1">
      <c r="A133" s="51" t="s">
        <v>212</v>
      </c>
      <c r="B133" s="121" t="s">
        <v>227</v>
      </c>
      <c r="C133" s="117" t="s">
        <v>289</v>
      </c>
      <c r="D133" s="117">
        <v>972.9</v>
      </c>
      <c r="E133" s="117">
        <v>859.2</v>
      </c>
      <c r="F133" s="118">
        <v>902.5</v>
      </c>
      <c r="G133" s="118">
        <v>930.9</v>
      </c>
      <c r="H133" s="118">
        <v>949.5</v>
      </c>
      <c r="I133" s="118">
        <v>942.7</v>
      </c>
      <c r="J133" s="118">
        <v>942.7</v>
      </c>
      <c r="K133" s="118">
        <v>650.8</v>
      </c>
      <c r="L133" s="118">
        <v>650.8</v>
      </c>
      <c r="M133" s="118">
        <v>730.8</v>
      </c>
      <c r="N133" s="118">
        <v>730.8</v>
      </c>
      <c r="O133" s="118">
        <v>730.8</v>
      </c>
      <c r="P133" s="118">
        <v>730.8</v>
      </c>
    </row>
    <row r="134" spans="1:16" s="86" customFormat="1" ht="12.75" customHeight="1">
      <c r="A134" s="79" t="s">
        <v>325</v>
      </c>
      <c r="B134" s="126" t="s">
        <v>228</v>
      </c>
      <c r="C134" s="82" t="s">
        <v>289</v>
      </c>
      <c r="D134" s="82">
        <v>445.4</v>
      </c>
      <c r="E134" s="82">
        <v>280.3</v>
      </c>
      <c r="F134" s="83">
        <v>191.6</v>
      </c>
      <c r="G134" s="83">
        <v>189</v>
      </c>
      <c r="H134" s="83">
        <v>201.1</v>
      </c>
      <c r="I134" s="83">
        <v>207.2</v>
      </c>
      <c r="J134" s="83">
        <v>207.2</v>
      </c>
      <c r="K134" s="83">
        <v>37.6</v>
      </c>
      <c r="L134" s="83">
        <v>37.6</v>
      </c>
      <c r="M134" s="83">
        <v>39.2</v>
      </c>
      <c r="N134" s="83">
        <v>39.2</v>
      </c>
      <c r="O134" s="114">
        <v>39.2</v>
      </c>
      <c r="P134" s="83">
        <v>39.2</v>
      </c>
    </row>
    <row r="135" spans="1:16" s="86" customFormat="1" ht="12.75" customHeight="1">
      <c r="A135" s="79" t="s">
        <v>326</v>
      </c>
      <c r="B135" s="126" t="s">
        <v>229</v>
      </c>
      <c r="C135" s="82" t="s">
        <v>289</v>
      </c>
      <c r="D135" s="82">
        <v>341.3</v>
      </c>
      <c r="E135" s="82">
        <v>347.8</v>
      </c>
      <c r="F135" s="83">
        <v>408.2</v>
      </c>
      <c r="G135" s="83">
        <v>389.6</v>
      </c>
      <c r="H135" s="83">
        <v>414.8</v>
      </c>
      <c r="I135" s="83">
        <v>424.4</v>
      </c>
      <c r="J135" s="83">
        <v>424.4</v>
      </c>
      <c r="K135" s="83">
        <v>324.5</v>
      </c>
      <c r="L135" s="83">
        <v>324.5</v>
      </c>
      <c r="M135" s="83">
        <v>405.1</v>
      </c>
      <c r="N135" s="83">
        <v>405.1</v>
      </c>
      <c r="O135" s="114">
        <v>405.1</v>
      </c>
      <c r="P135" s="83">
        <v>405.1</v>
      </c>
    </row>
    <row r="136" spans="1:16" s="86" customFormat="1" ht="12.75" customHeight="1">
      <c r="A136" s="79" t="s">
        <v>327</v>
      </c>
      <c r="B136" s="126" t="s">
        <v>230</v>
      </c>
      <c r="C136" s="82" t="s">
        <v>289</v>
      </c>
      <c r="D136" s="82">
        <v>94</v>
      </c>
      <c r="E136" s="82">
        <v>164.2</v>
      </c>
      <c r="F136" s="83">
        <v>159.9</v>
      </c>
      <c r="G136" s="83">
        <v>162.9</v>
      </c>
      <c r="H136" s="83">
        <v>171.9</v>
      </c>
      <c r="I136" s="83">
        <v>194.2</v>
      </c>
      <c r="J136" s="83">
        <v>194.2</v>
      </c>
      <c r="K136" s="83">
        <v>145.3</v>
      </c>
      <c r="L136" s="83">
        <v>145.3</v>
      </c>
      <c r="M136" s="83">
        <v>138.3</v>
      </c>
      <c r="N136" s="83">
        <v>138.3</v>
      </c>
      <c r="O136" s="114">
        <v>138.3</v>
      </c>
      <c r="P136" s="83">
        <v>138.3</v>
      </c>
    </row>
    <row r="137" spans="1:16" s="86" customFormat="1" ht="12.75" customHeight="1">
      <c r="A137" s="79" t="s">
        <v>328</v>
      </c>
      <c r="B137" s="126" t="s">
        <v>231</v>
      </c>
      <c r="C137" s="82" t="s">
        <v>289</v>
      </c>
      <c r="D137" s="82">
        <v>94</v>
      </c>
      <c r="E137" s="82">
        <v>164.2</v>
      </c>
      <c r="F137" s="83">
        <v>159.9</v>
      </c>
      <c r="G137" s="83">
        <v>162.9</v>
      </c>
      <c r="H137" s="83">
        <v>171.9</v>
      </c>
      <c r="I137" s="83">
        <v>194.2</v>
      </c>
      <c r="J137" s="83">
        <v>194.2</v>
      </c>
      <c r="K137" s="83">
        <v>145.3</v>
      </c>
      <c r="L137" s="83">
        <v>145.3</v>
      </c>
      <c r="M137" s="83">
        <v>138.3</v>
      </c>
      <c r="N137" s="83">
        <v>138.3</v>
      </c>
      <c r="O137" s="114">
        <v>138.3</v>
      </c>
      <c r="P137" s="83">
        <v>138.3</v>
      </c>
    </row>
    <row r="138" spans="1:16" s="120" customFormat="1" ht="18" customHeight="1">
      <c r="A138" s="51" t="s">
        <v>214</v>
      </c>
      <c r="B138" s="116" t="s">
        <v>232</v>
      </c>
      <c r="C138" s="117" t="s">
        <v>289</v>
      </c>
      <c r="D138" s="117">
        <v>1216.9</v>
      </c>
      <c r="E138" s="117">
        <v>1123.7</v>
      </c>
      <c r="F138" s="118">
        <v>1165.9</v>
      </c>
      <c r="G138" s="118">
        <v>1216.9</v>
      </c>
      <c r="H138" s="118">
        <v>1260</v>
      </c>
      <c r="I138" s="118">
        <v>1290.9</v>
      </c>
      <c r="J138" s="118">
        <v>1302.9</v>
      </c>
      <c r="K138" s="118">
        <v>996.5</v>
      </c>
      <c r="L138" s="118">
        <v>997.5</v>
      </c>
      <c r="M138" s="118">
        <v>1100.6</v>
      </c>
      <c r="N138" s="118">
        <v>1101.6</v>
      </c>
      <c r="O138" s="118">
        <v>1115.8</v>
      </c>
      <c r="P138" s="118">
        <v>1116.8</v>
      </c>
    </row>
    <row r="139" spans="1:16" s="86" customFormat="1" ht="12.75" customHeight="1">
      <c r="A139" s="79" t="s">
        <v>329</v>
      </c>
      <c r="B139" s="126" t="s">
        <v>233</v>
      </c>
      <c r="C139" s="82" t="s">
        <v>289</v>
      </c>
      <c r="D139" s="82">
        <v>184.4</v>
      </c>
      <c r="E139" s="82">
        <v>151.9</v>
      </c>
      <c r="F139" s="83">
        <v>152.9</v>
      </c>
      <c r="G139" s="83">
        <v>166.6</v>
      </c>
      <c r="H139" s="83">
        <v>166.8</v>
      </c>
      <c r="I139" s="118">
        <v>151.2</v>
      </c>
      <c r="J139" s="83">
        <v>155.7</v>
      </c>
      <c r="K139" s="83">
        <v>140.2</v>
      </c>
      <c r="L139" s="83">
        <v>141.2</v>
      </c>
      <c r="M139" s="83">
        <v>154.9</v>
      </c>
      <c r="N139" s="83">
        <v>155.9</v>
      </c>
      <c r="O139" s="114">
        <v>156.8</v>
      </c>
      <c r="P139" s="83">
        <v>157.8</v>
      </c>
    </row>
    <row r="140" spans="1:16" s="86" customFormat="1" ht="16.5" customHeight="1">
      <c r="A140" s="79" t="s">
        <v>330</v>
      </c>
      <c r="B140" s="126" t="s">
        <v>234</v>
      </c>
      <c r="C140" s="82" t="s">
        <v>289</v>
      </c>
      <c r="D140" s="82">
        <v>4.2</v>
      </c>
      <c r="E140" s="82">
        <v>4.7</v>
      </c>
      <c r="F140" s="83">
        <v>2.7</v>
      </c>
      <c r="G140" s="83">
        <v>2.8</v>
      </c>
      <c r="H140" s="83">
        <v>3.1</v>
      </c>
      <c r="I140" s="118">
        <v>3.6</v>
      </c>
      <c r="J140" s="83">
        <v>3.6</v>
      </c>
      <c r="K140" s="83">
        <v>3.6</v>
      </c>
      <c r="L140" s="83">
        <v>3.6</v>
      </c>
      <c r="M140" s="83">
        <v>4</v>
      </c>
      <c r="N140" s="83">
        <v>4</v>
      </c>
      <c r="O140" s="114">
        <v>4</v>
      </c>
      <c r="P140" s="83">
        <v>4</v>
      </c>
    </row>
    <row r="141" spans="1:16" s="86" customFormat="1" ht="18" customHeight="1">
      <c r="A141" s="79" t="s">
        <v>331</v>
      </c>
      <c r="B141" s="127" t="s">
        <v>301</v>
      </c>
      <c r="C141" s="128" t="s">
        <v>289</v>
      </c>
      <c r="D141" s="128">
        <v>1.3</v>
      </c>
      <c r="E141" s="128">
        <v>3.3</v>
      </c>
      <c r="F141" s="129">
        <v>4.5</v>
      </c>
      <c r="G141" s="129">
        <v>4</v>
      </c>
      <c r="H141" s="129">
        <v>4.2</v>
      </c>
      <c r="I141" s="132">
        <v>5.4</v>
      </c>
      <c r="J141" s="129">
        <v>5.4</v>
      </c>
      <c r="K141" s="129">
        <v>5.2</v>
      </c>
      <c r="L141" s="129">
        <v>5.2</v>
      </c>
      <c r="M141" s="129">
        <v>5.7</v>
      </c>
      <c r="N141" s="129">
        <v>5.7</v>
      </c>
      <c r="O141" s="114">
        <v>5.8</v>
      </c>
      <c r="P141" s="129">
        <v>5.8</v>
      </c>
    </row>
    <row r="142" spans="1:16" s="86" customFormat="1" ht="12.75" customHeight="1">
      <c r="A142" s="79" t="s">
        <v>332</v>
      </c>
      <c r="B142" s="126" t="s">
        <v>235</v>
      </c>
      <c r="C142" s="82" t="s">
        <v>289</v>
      </c>
      <c r="D142" s="82">
        <v>27.8</v>
      </c>
      <c r="E142" s="82">
        <v>33.3</v>
      </c>
      <c r="F142" s="83">
        <v>44.3</v>
      </c>
      <c r="G142" s="83">
        <v>59</v>
      </c>
      <c r="H142" s="83">
        <v>53.2</v>
      </c>
      <c r="I142" s="118">
        <v>35.1</v>
      </c>
      <c r="J142" s="83">
        <v>35.1</v>
      </c>
      <c r="K142" s="83">
        <v>32.5</v>
      </c>
      <c r="L142" s="83">
        <v>32.5</v>
      </c>
      <c r="M142" s="83">
        <v>35.9</v>
      </c>
      <c r="N142" s="83">
        <v>35.9</v>
      </c>
      <c r="O142" s="114">
        <v>36.3</v>
      </c>
      <c r="P142" s="83">
        <v>36.3</v>
      </c>
    </row>
    <row r="143" spans="1:16" s="86" customFormat="1" ht="12.75" customHeight="1">
      <c r="A143" s="79" t="s">
        <v>333</v>
      </c>
      <c r="B143" s="126" t="s">
        <v>236</v>
      </c>
      <c r="C143" s="82" t="s">
        <v>289</v>
      </c>
      <c r="D143" s="82">
        <v>72.5</v>
      </c>
      <c r="E143" s="82">
        <v>71.8</v>
      </c>
      <c r="F143" s="83">
        <v>68.3</v>
      </c>
      <c r="G143" s="83">
        <v>72.9</v>
      </c>
      <c r="H143" s="83">
        <v>61.1</v>
      </c>
      <c r="I143" s="118">
        <v>97.2</v>
      </c>
      <c r="J143" s="83">
        <v>97.2</v>
      </c>
      <c r="K143" s="83">
        <v>67.2</v>
      </c>
      <c r="L143" s="83">
        <v>67.2</v>
      </c>
      <c r="M143" s="83">
        <v>74.2</v>
      </c>
      <c r="N143" s="83">
        <v>74.2</v>
      </c>
      <c r="O143" s="114">
        <v>75.1</v>
      </c>
      <c r="P143" s="83">
        <v>75.1</v>
      </c>
    </row>
    <row r="144" spans="1:16" s="86" customFormat="1" ht="12.75" customHeight="1">
      <c r="A144" s="79" t="s">
        <v>334</v>
      </c>
      <c r="B144" s="126" t="s">
        <v>237</v>
      </c>
      <c r="C144" s="82" t="s">
        <v>289</v>
      </c>
      <c r="D144" s="82">
        <v>0</v>
      </c>
      <c r="E144" s="82">
        <v>0</v>
      </c>
      <c r="F144" s="83">
        <v>4.2</v>
      </c>
      <c r="G144" s="83">
        <v>0.9</v>
      </c>
      <c r="H144" s="83">
        <v>0.7</v>
      </c>
      <c r="I144" s="118">
        <v>0.4</v>
      </c>
      <c r="J144" s="83">
        <v>0.4</v>
      </c>
      <c r="K144" s="83">
        <v>0.5</v>
      </c>
      <c r="L144" s="83">
        <v>0.5</v>
      </c>
      <c r="M144" s="83">
        <v>0.6</v>
      </c>
      <c r="N144" s="83">
        <v>0.6</v>
      </c>
      <c r="O144" s="114">
        <v>0.6</v>
      </c>
      <c r="P144" s="83">
        <v>0.6</v>
      </c>
    </row>
    <row r="145" spans="1:16" s="86" customFormat="1" ht="12.75" customHeight="1">
      <c r="A145" s="79" t="s">
        <v>335</v>
      </c>
      <c r="B145" s="126" t="s">
        <v>238</v>
      </c>
      <c r="C145" s="82" t="s">
        <v>289</v>
      </c>
      <c r="D145" s="82">
        <v>713.7</v>
      </c>
      <c r="E145" s="82">
        <v>693.4</v>
      </c>
      <c r="F145" s="83">
        <v>703.1</v>
      </c>
      <c r="G145" s="83">
        <v>756.9</v>
      </c>
      <c r="H145" s="83">
        <v>827.7</v>
      </c>
      <c r="I145" s="118">
        <v>869.3</v>
      </c>
      <c r="J145" s="83">
        <v>876.2</v>
      </c>
      <c r="K145" s="83">
        <v>643.1</v>
      </c>
      <c r="L145" s="83">
        <v>643.1</v>
      </c>
      <c r="M145" s="83">
        <v>710.3</v>
      </c>
      <c r="N145" s="83">
        <v>710.3</v>
      </c>
      <c r="O145" s="114">
        <v>718.8</v>
      </c>
      <c r="P145" s="83">
        <v>718.8</v>
      </c>
    </row>
    <row r="146" spans="1:16" s="86" customFormat="1" ht="12.75" customHeight="1">
      <c r="A146" s="79" t="s">
        <v>336</v>
      </c>
      <c r="B146" s="126" t="s">
        <v>239</v>
      </c>
      <c r="C146" s="82" t="s">
        <v>289</v>
      </c>
      <c r="D146" s="82">
        <v>52</v>
      </c>
      <c r="E146" s="82">
        <v>49</v>
      </c>
      <c r="F146" s="83">
        <v>64.2</v>
      </c>
      <c r="G146" s="83">
        <v>42.7</v>
      </c>
      <c r="H146" s="83">
        <v>41.4</v>
      </c>
      <c r="I146" s="118">
        <v>43</v>
      </c>
      <c r="J146" s="83">
        <v>43.6</v>
      </c>
      <c r="K146" s="83">
        <v>38.1</v>
      </c>
      <c r="L146" s="83">
        <v>38.1</v>
      </c>
      <c r="M146" s="83">
        <v>42.1</v>
      </c>
      <c r="N146" s="83">
        <v>42.1</v>
      </c>
      <c r="O146" s="114">
        <v>42.6</v>
      </c>
      <c r="P146" s="83">
        <v>42.6</v>
      </c>
    </row>
    <row r="147" spans="1:16" s="86" customFormat="1" ht="12.75" customHeight="1">
      <c r="A147" s="79" t="s">
        <v>337</v>
      </c>
      <c r="B147" s="126" t="s">
        <v>240</v>
      </c>
      <c r="C147" s="82" t="s">
        <v>289</v>
      </c>
      <c r="D147" s="82">
        <v>0</v>
      </c>
      <c r="E147" s="82">
        <v>0</v>
      </c>
      <c r="F147" s="83">
        <v>0</v>
      </c>
      <c r="G147" s="83">
        <v>0</v>
      </c>
      <c r="H147" s="83">
        <v>0</v>
      </c>
      <c r="I147" s="118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114">
        <v>0</v>
      </c>
      <c r="P147" s="83">
        <v>0</v>
      </c>
    </row>
    <row r="148" spans="1:16" s="86" customFormat="1" ht="12.75" customHeight="1">
      <c r="A148" s="79" t="s">
        <v>338</v>
      </c>
      <c r="B148" s="126" t="s">
        <v>241</v>
      </c>
      <c r="C148" s="82" t="s">
        <v>289</v>
      </c>
      <c r="D148" s="82">
        <v>33.3</v>
      </c>
      <c r="E148" s="82">
        <v>37.1</v>
      </c>
      <c r="F148" s="83">
        <v>41.7</v>
      </c>
      <c r="G148" s="83">
        <v>31.2</v>
      </c>
      <c r="H148" s="83">
        <v>33.6</v>
      </c>
      <c r="I148" s="118">
        <v>38.5</v>
      </c>
      <c r="J148" s="83">
        <v>38.5</v>
      </c>
      <c r="K148" s="83">
        <v>31.9</v>
      </c>
      <c r="L148" s="83">
        <v>31.9</v>
      </c>
      <c r="M148" s="83">
        <v>35.2</v>
      </c>
      <c r="N148" s="83">
        <v>35.2</v>
      </c>
      <c r="O148" s="114">
        <v>35.6</v>
      </c>
      <c r="P148" s="83">
        <v>35.6</v>
      </c>
    </row>
    <row r="149" spans="1:16" s="86" customFormat="1" ht="12.75" customHeight="1">
      <c r="A149" s="79" t="s">
        <v>339</v>
      </c>
      <c r="B149" s="126" t="s">
        <v>242</v>
      </c>
      <c r="C149" s="82" t="s">
        <v>289</v>
      </c>
      <c r="D149" s="82">
        <v>2.3</v>
      </c>
      <c r="E149" s="82">
        <v>2.2</v>
      </c>
      <c r="F149" s="83">
        <v>2.2</v>
      </c>
      <c r="G149" s="83">
        <v>2.8</v>
      </c>
      <c r="H149" s="83">
        <v>2.8</v>
      </c>
      <c r="I149" s="83">
        <v>2.6</v>
      </c>
      <c r="J149" s="83">
        <v>2.6</v>
      </c>
      <c r="K149" s="83">
        <v>2.6</v>
      </c>
      <c r="L149" s="83">
        <v>2.6</v>
      </c>
      <c r="M149" s="83">
        <v>2.9</v>
      </c>
      <c r="N149" s="83">
        <v>2.9</v>
      </c>
      <c r="O149" s="114">
        <v>2.9</v>
      </c>
      <c r="P149" s="83">
        <v>2.9</v>
      </c>
    </row>
    <row r="150" spans="1:16" s="86" customFormat="1" ht="12.75" customHeight="1">
      <c r="A150" s="79" t="s">
        <v>340</v>
      </c>
      <c r="B150" s="126" t="s">
        <v>243</v>
      </c>
      <c r="C150" s="82" t="s">
        <v>289</v>
      </c>
      <c r="D150" s="82">
        <v>0</v>
      </c>
      <c r="E150" s="82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114">
        <v>0</v>
      </c>
      <c r="P150" s="83">
        <v>0</v>
      </c>
    </row>
    <row r="151" spans="1:16" s="86" customFormat="1" ht="12.75" customHeight="1">
      <c r="A151" s="79" t="s">
        <v>341</v>
      </c>
      <c r="B151" s="126" t="s">
        <v>244</v>
      </c>
      <c r="C151" s="82" t="s">
        <v>289</v>
      </c>
      <c r="D151" s="82">
        <v>0.2</v>
      </c>
      <c r="E151" s="82">
        <v>0.1</v>
      </c>
      <c r="F151" s="83">
        <v>0.1</v>
      </c>
      <c r="G151" s="83">
        <v>0.1</v>
      </c>
      <c r="H151" s="83">
        <v>0.1</v>
      </c>
      <c r="I151" s="83">
        <v>0.1</v>
      </c>
      <c r="J151" s="83">
        <v>0.1</v>
      </c>
      <c r="K151" s="83">
        <v>0.1</v>
      </c>
      <c r="L151" s="83">
        <v>0.1</v>
      </c>
      <c r="M151" s="83">
        <v>0</v>
      </c>
      <c r="N151" s="83">
        <v>0</v>
      </c>
      <c r="O151" s="114">
        <v>0</v>
      </c>
      <c r="P151" s="83">
        <v>0</v>
      </c>
    </row>
    <row r="152" spans="1:16" s="86" customFormat="1" ht="18" customHeight="1">
      <c r="A152" s="79" t="s">
        <v>216</v>
      </c>
      <c r="B152" s="122" t="s">
        <v>299</v>
      </c>
      <c r="C152" s="82" t="s">
        <v>289</v>
      </c>
      <c r="D152" s="82">
        <v>-3.8</v>
      </c>
      <c r="E152" s="82">
        <v>0</v>
      </c>
      <c r="F152" s="83">
        <v>10</v>
      </c>
      <c r="G152" s="83">
        <v>1.1</v>
      </c>
      <c r="H152" s="83">
        <v>3</v>
      </c>
      <c r="I152" s="83">
        <v>-15.7</v>
      </c>
      <c r="J152" s="83">
        <v>-15.7</v>
      </c>
      <c r="K152" s="83">
        <v>2</v>
      </c>
      <c r="L152" s="83">
        <v>2</v>
      </c>
      <c r="M152" s="83">
        <v>2</v>
      </c>
      <c r="N152" s="83">
        <v>2</v>
      </c>
      <c r="O152" s="114">
        <v>0</v>
      </c>
      <c r="P152" s="83">
        <v>0</v>
      </c>
    </row>
    <row r="153" spans="1:16" s="86" customFormat="1" ht="18" customHeight="1">
      <c r="A153" s="79" t="s">
        <v>218</v>
      </c>
      <c r="B153" s="81" t="s">
        <v>245</v>
      </c>
      <c r="C153" s="82" t="s">
        <v>289</v>
      </c>
      <c r="D153" s="82">
        <v>0</v>
      </c>
      <c r="E153" s="82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114">
        <v>0</v>
      </c>
      <c r="P153" s="83">
        <v>0</v>
      </c>
    </row>
    <row r="154" spans="1:16" s="86" customFormat="1" ht="19.5" customHeight="1">
      <c r="A154" s="79" t="s">
        <v>220</v>
      </c>
      <c r="B154" s="89" t="s">
        <v>246</v>
      </c>
      <c r="C154" s="82" t="s">
        <v>289</v>
      </c>
      <c r="D154" s="82">
        <v>9.5</v>
      </c>
      <c r="E154" s="82">
        <v>9.1</v>
      </c>
      <c r="F154" s="83">
        <v>8.1</v>
      </c>
      <c r="G154" s="83">
        <v>6.1</v>
      </c>
      <c r="H154" s="83">
        <v>6.1</v>
      </c>
      <c r="I154" s="83">
        <v>6.1</v>
      </c>
      <c r="J154" s="83">
        <v>6.1</v>
      </c>
      <c r="K154" s="83">
        <v>4.4</v>
      </c>
      <c r="L154" s="83">
        <v>4.4</v>
      </c>
      <c r="M154" s="83">
        <v>2.2</v>
      </c>
      <c r="N154" s="83">
        <v>2.2</v>
      </c>
      <c r="O154" s="114">
        <v>0</v>
      </c>
      <c r="P154" s="83">
        <v>0</v>
      </c>
    </row>
    <row r="155" spans="1:16" s="2" customFormat="1" ht="12.75" customHeight="1">
      <c r="A155" s="79"/>
      <c r="B155" s="14" t="s">
        <v>247</v>
      </c>
      <c r="C155" s="10"/>
      <c r="D155" s="10">
        <v>6180</v>
      </c>
      <c r="E155" s="10"/>
      <c r="F155" s="28"/>
      <c r="G155" s="28"/>
      <c r="H155" s="28"/>
      <c r="I155" s="99"/>
      <c r="J155" s="99"/>
      <c r="K155" s="99"/>
      <c r="L155" s="99"/>
      <c r="M155" s="99"/>
      <c r="N155" s="99"/>
      <c r="O155" s="112"/>
      <c r="P155" s="110"/>
    </row>
    <row r="156" spans="1:16" s="2" customFormat="1" ht="18" customHeight="1">
      <c r="A156" s="79" t="s">
        <v>248</v>
      </c>
      <c r="B156" s="15" t="s">
        <v>249</v>
      </c>
      <c r="C156" s="10" t="s">
        <v>140</v>
      </c>
      <c r="D156" s="10"/>
      <c r="E156" s="10"/>
      <c r="F156" s="28"/>
      <c r="G156" s="28"/>
      <c r="H156" s="28"/>
      <c r="I156" s="99"/>
      <c r="J156" s="99"/>
      <c r="K156" s="99"/>
      <c r="L156" s="99"/>
      <c r="M156" s="99"/>
      <c r="N156" s="99"/>
      <c r="O156" s="112"/>
      <c r="P156" s="110"/>
    </row>
    <row r="157" spans="1:16" s="2" customFormat="1" ht="17.25" customHeight="1">
      <c r="A157" s="79" t="s">
        <v>250</v>
      </c>
      <c r="B157" s="16" t="s">
        <v>251</v>
      </c>
      <c r="C157" s="10" t="s">
        <v>293</v>
      </c>
      <c r="D157" s="10">
        <v>11284</v>
      </c>
      <c r="E157" s="28">
        <v>12735.68</v>
      </c>
      <c r="F157" s="28">
        <v>13613.32</v>
      </c>
      <c r="G157" s="28">
        <v>14805</v>
      </c>
      <c r="H157" s="28">
        <v>16286</v>
      </c>
      <c r="I157" s="28">
        <v>16819</v>
      </c>
      <c r="J157" s="28">
        <v>16819</v>
      </c>
      <c r="K157" s="28">
        <v>17866</v>
      </c>
      <c r="L157" s="28">
        <v>19242</v>
      </c>
      <c r="M157" s="28">
        <f>K157</f>
        <v>17866</v>
      </c>
      <c r="N157" s="28">
        <v>19819.3</v>
      </c>
      <c r="O157" s="64">
        <f>M157</f>
        <v>17866</v>
      </c>
      <c r="P157" s="64">
        <v>20413.8</v>
      </c>
    </row>
    <row r="158" spans="1:16" s="2" customFormat="1" ht="12.75" customHeight="1">
      <c r="A158" s="79" t="s">
        <v>342</v>
      </c>
      <c r="B158" s="21" t="s">
        <v>252</v>
      </c>
      <c r="C158" s="10" t="s">
        <v>293</v>
      </c>
      <c r="D158" s="10">
        <v>11750</v>
      </c>
      <c r="E158" s="10">
        <v>13220.96</v>
      </c>
      <c r="F158" s="28">
        <v>14146.04</v>
      </c>
      <c r="G158" s="28">
        <v>16137</v>
      </c>
      <c r="H158" s="28">
        <v>17751</v>
      </c>
      <c r="I158" s="28">
        <v>18333</v>
      </c>
      <c r="J158" s="28">
        <v>18333</v>
      </c>
      <c r="K158" s="28">
        <v>18851.5</v>
      </c>
      <c r="L158" s="28">
        <f>J158*104.3%</f>
        <v>19121.319</v>
      </c>
      <c r="M158" s="28">
        <f>K158</f>
        <v>18851.5</v>
      </c>
      <c r="N158" s="28">
        <v>19694.9</v>
      </c>
      <c r="O158" s="64">
        <f>M158</f>
        <v>18851.5</v>
      </c>
      <c r="P158" s="64">
        <v>20285.7</v>
      </c>
    </row>
    <row r="159" spans="1:16" s="2" customFormat="1" ht="12.75" customHeight="1">
      <c r="A159" s="79" t="s">
        <v>343</v>
      </c>
      <c r="B159" s="21" t="s">
        <v>253</v>
      </c>
      <c r="C159" s="10" t="s">
        <v>293</v>
      </c>
      <c r="D159" s="10">
        <v>8952</v>
      </c>
      <c r="E159" s="10">
        <v>10066.27</v>
      </c>
      <c r="F159" s="28">
        <v>10684.83</v>
      </c>
      <c r="G159" s="28">
        <v>12732</v>
      </c>
      <c r="H159" s="28">
        <v>14005</v>
      </c>
      <c r="I159" s="28">
        <v>14464</v>
      </c>
      <c r="J159" s="28">
        <v>14464</v>
      </c>
      <c r="K159" s="28">
        <v>14873.3</v>
      </c>
      <c r="L159" s="28">
        <f>J159*104.3%</f>
        <v>15085.952</v>
      </c>
      <c r="M159" s="28">
        <f>K159</f>
        <v>14873.3</v>
      </c>
      <c r="N159" s="28">
        <v>15538.5</v>
      </c>
      <c r="O159" s="64">
        <f>M159</f>
        <v>14873.3</v>
      </c>
      <c r="P159" s="64">
        <v>16004.6</v>
      </c>
    </row>
    <row r="160" spans="1:16" s="2" customFormat="1" ht="12.75" customHeight="1">
      <c r="A160" s="79" t="s">
        <v>344</v>
      </c>
      <c r="B160" s="21" t="s">
        <v>254</v>
      </c>
      <c r="C160" s="10" t="s">
        <v>293</v>
      </c>
      <c r="D160" s="10">
        <v>11805</v>
      </c>
      <c r="E160" s="10">
        <v>13479.66</v>
      </c>
      <c r="F160" s="28">
        <v>14428.46</v>
      </c>
      <c r="G160" s="28">
        <v>15669</v>
      </c>
      <c r="H160" s="28">
        <v>17236</v>
      </c>
      <c r="I160" s="28">
        <v>17805</v>
      </c>
      <c r="J160" s="28">
        <v>17805</v>
      </c>
      <c r="K160" s="28">
        <v>18908.9</v>
      </c>
      <c r="L160" s="28">
        <f>J160*104.3%</f>
        <v>18570.614999999998</v>
      </c>
      <c r="M160" s="28">
        <f>K160</f>
        <v>18908.9</v>
      </c>
      <c r="N160" s="28">
        <v>19127.7</v>
      </c>
      <c r="O160" s="64">
        <f>M160</f>
        <v>18908.9</v>
      </c>
      <c r="P160" s="64">
        <v>19476.1</v>
      </c>
    </row>
    <row r="161" spans="1:16" s="2" customFormat="1" ht="18" customHeight="1">
      <c r="A161" s="79" t="s">
        <v>255</v>
      </c>
      <c r="B161" s="16" t="s">
        <v>256</v>
      </c>
      <c r="C161" s="10" t="s">
        <v>191</v>
      </c>
      <c r="D161" s="10"/>
      <c r="E161" s="10"/>
      <c r="F161" s="28"/>
      <c r="G161" s="28"/>
      <c r="H161" s="28"/>
      <c r="I161" s="99"/>
      <c r="J161" s="99"/>
      <c r="K161" s="99"/>
      <c r="L161" s="99"/>
      <c r="M161" s="99"/>
      <c r="N161" s="99"/>
      <c r="O161" s="112"/>
      <c r="P161" s="110"/>
    </row>
    <row r="162" spans="1:16" s="2" customFormat="1" ht="12.75" customHeight="1">
      <c r="A162" s="79"/>
      <c r="B162" s="14" t="s">
        <v>257</v>
      </c>
      <c r="C162" s="10"/>
      <c r="D162" s="10"/>
      <c r="E162" s="10"/>
      <c r="F162" s="28"/>
      <c r="G162" s="28"/>
      <c r="H162" s="28"/>
      <c r="I162" s="99"/>
      <c r="J162" s="99"/>
      <c r="K162" s="99"/>
      <c r="L162" s="99"/>
      <c r="M162" s="99"/>
      <c r="N162" s="99"/>
      <c r="O162" s="112"/>
      <c r="P162" s="110"/>
    </row>
    <row r="163" spans="1:16" s="2" customFormat="1" ht="12.75" customHeight="1">
      <c r="A163" s="79" t="s">
        <v>258</v>
      </c>
      <c r="B163" s="26" t="s">
        <v>259</v>
      </c>
      <c r="C163" s="1" t="s">
        <v>345</v>
      </c>
      <c r="D163" s="10">
        <f>D164+D167</f>
        <v>20.433999999999997</v>
      </c>
      <c r="E163" s="10">
        <f>E164+E167</f>
        <v>18.884</v>
      </c>
      <c r="F163" s="10">
        <f>F164+F167</f>
        <v>19.601000000000003</v>
      </c>
      <c r="G163" s="10">
        <v>19.271</v>
      </c>
      <c r="H163" s="28">
        <f>H164+H167</f>
        <v>18.57</v>
      </c>
      <c r="I163" s="28">
        <f aca="true" t="shared" si="4" ref="I163:P163">I164+I167</f>
        <v>18.31</v>
      </c>
      <c r="J163" s="28">
        <f t="shared" si="4"/>
        <v>18.31</v>
      </c>
      <c r="K163" s="28">
        <f t="shared" si="4"/>
        <v>18.31</v>
      </c>
      <c r="L163" s="28">
        <f t="shared" si="4"/>
        <v>18.31</v>
      </c>
      <c r="M163" s="28">
        <f t="shared" si="4"/>
        <v>18.31</v>
      </c>
      <c r="N163" s="28">
        <f t="shared" si="4"/>
        <v>18.31</v>
      </c>
      <c r="O163" s="28">
        <f t="shared" si="4"/>
        <v>18.31</v>
      </c>
      <c r="P163" s="28">
        <f t="shared" si="4"/>
        <v>18.31</v>
      </c>
    </row>
    <row r="164" spans="1:16" s="32" customFormat="1" ht="12.75" customHeight="1">
      <c r="A164" s="51" t="s">
        <v>260</v>
      </c>
      <c r="B164" s="41" t="s">
        <v>346</v>
      </c>
      <c r="C164" s="42" t="s">
        <v>345</v>
      </c>
      <c r="D164" s="31">
        <f>SUM(D165:D166)</f>
        <v>19.717</v>
      </c>
      <c r="E164" s="31">
        <f>SUM(E165:E166)</f>
        <v>17.994</v>
      </c>
      <c r="F164" s="31">
        <f>SUM(F165:F166)</f>
        <v>18.626</v>
      </c>
      <c r="G164" s="31">
        <f>SUM(G165:G166)</f>
        <v>18.201</v>
      </c>
      <c r="H164" s="34">
        <f>H165</f>
        <v>17.91</v>
      </c>
      <c r="I164" s="34">
        <f aca="true" t="shared" si="5" ref="I164:P164">I165</f>
        <v>17.65</v>
      </c>
      <c r="J164" s="34">
        <f t="shared" si="5"/>
        <v>17.65</v>
      </c>
      <c r="K164" s="34">
        <f t="shared" si="5"/>
        <v>17.65</v>
      </c>
      <c r="L164" s="34">
        <f t="shared" si="5"/>
        <v>17.65</v>
      </c>
      <c r="M164" s="34">
        <f t="shared" si="5"/>
        <v>17.65</v>
      </c>
      <c r="N164" s="34">
        <f t="shared" si="5"/>
        <v>17.65</v>
      </c>
      <c r="O164" s="34">
        <f t="shared" si="5"/>
        <v>17.65</v>
      </c>
      <c r="P164" s="34">
        <f t="shared" si="5"/>
        <v>17.65</v>
      </c>
    </row>
    <row r="165" spans="1:16" s="2" customFormat="1" ht="12.75" customHeight="1">
      <c r="A165" s="79" t="s">
        <v>375</v>
      </c>
      <c r="B165" s="21" t="s">
        <v>347</v>
      </c>
      <c r="C165" s="1" t="s">
        <v>345</v>
      </c>
      <c r="D165" s="10">
        <v>19.717</v>
      </c>
      <c r="E165" s="10">
        <v>17.994</v>
      </c>
      <c r="F165" s="28">
        <v>18.626</v>
      </c>
      <c r="G165" s="28">
        <v>18.201</v>
      </c>
      <c r="H165" s="28">
        <v>17.91</v>
      </c>
      <c r="I165" s="28">
        <v>17.65</v>
      </c>
      <c r="J165" s="28">
        <v>17.65</v>
      </c>
      <c r="K165" s="28">
        <v>17.65</v>
      </c>
      <c r="L165" s="28">
        <v>17.65</v>
      </c>
      <c r="M165" s="28">
        <v>17.65</v>
      </c>
      <c r="N165" s="28">
        <v>17.65</v>
      </c>
      <c r="O165" s="28">
        <v>17.65</v>
      </c>
      <c r="P165" s="28">
        <v>17.65</v>
      </c>
    </row>
    <row r="166" spans="1:16" s="2" customFormat="1" ht="12.75" customHeight="1">
      <c r="A166" s="80" t="s">
        <v>376</v>
      </c>
      <c r="B166" s="21" t="s">
        <v>348</v>
      </c>
      <c r="C166" s="1" t="s">
        <v>345</v>
      </c>
      <c r="D166" s="10">
        <v>0</v>
      </c>
      <c r="E166" s="10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</row>
    <row r="167" spans="1:16" s="32" customFormat="1" ht="18.75" customHeight="1">
      <c r="A167" s="53" t="s">
        <v>377</v>
      </c>
      <c r="B167" s="43" t="s">
        <v>374</v>
      </c>
      <c r="C167" s="42" t="s">
        <v>345</v>
      </c>
      <c r="D167" s="31">
        <f>SUM(D168:D169)</f>
        <v>0.717</v>
      </c>
      <c r="E167" s="31">
        <f>SUM(E168:E169)</f>
        <v>0.89</v>
      </c>
      <c r="F167" s="31">
        <f>SUM(F168:F169)</f>
        <v>0.975</v>
      </c>
      <c r="G167" s="31">
        <f>SUM(G168:G169)</f>
        <v>1.07</v>
      </c>
      <c r="H167" s="31">
        <v>0.66</v>
      </c>
      <c r="I167" s="31">
        <v>0.66</v>
      </c>
      <c r="J167" s="31">
        <v>0.66</v>
      </c>
      <c r="K167" s="31">
        <v>0.66</v>
      </c>
      <c r="L167" s="31">
        <v>0.66</v>
      </c>
      <c r="M167" s="31">
        <v>0.66</v>
      </c>
      <c r="N167" s="31">
        <v>0.66</v>
      </c>
      <c r="O167" s="31">
        <v>0.66</v>
      </c>
      <c r="P167" s="31">
        <v>0.66</v>
      </c>
    </row>
    <row r="168" spans="1:16" s="2" customFormat="1" ht="12.75" customHeight="1">
      <c r="A168" s="80" t="s">
        <v>349</v>
      </c>
      <c r="B168" s="22" t="s">
        <v>350</v>
      </c>
      <c r="C168" s="1" t="s">
        <v>345</v>
      </c>
      <c r="D168" s="10">
        <v>0.717</v>
      </c>
      <c r="E168" s="10">
        <v>0.89</v>
      </c>
      <c r="F168" s="28">
        <v>0.975</v>
      </c>
      <c r="G168" s="28">
        <v>1.07</v>
      </c>
      <c r="H168" s="28">
        <v>0.5</v>
      </c>
      <c r="I168" s="28">
        <v>0.5</v>
      </c>
      <c r="J168" s="28">
        <v>0.5</v>
      </c>
      <c r="K168" s="28">
        <v>0.5</v>
      </c>
      <c r="L168" s="28">
        <v>0.5</v>
      </c>
      <c r="M168" s="28">
        <v>0.5</v>
      </c>
      <c r="N168" s="28">
        <v>0.5</v>
      </c>
      <c r="O168" s="28">
        <v>0.5</v>
      </c>
      <c r="P168" s="28">
        <v>0.5</v>
      </c>
    </row>
    <row r="169" spans="1:16" s="2" customFormat="1" ht="19.5" customHeight="1">
      <c r="A169" s="80" t="s">
        <v>351</v>
      </c>
      <c r="B169" s="22" t="s">
        <v>352</v>
      </c>
      <c r="C169" s="1" t="s">
        <v>345</v>
      </c>
      <c r="D169" s="10">
        <v>0</v>
      </c>
      <c r="E169" s="10">
        <v>0</v>
      </c>
      <c r="F169" s="28">
        <v>0</v>
      </c>
      <c r="G169" s="28">
        <v>0</v>
      </c>
      <c r="H169" s="28">
        <v>0.16</v>
      </c>
      <c r="I169" s="28">
        <v>0.16</v>
      </c>
      <c r="J169" s="28">
        <v>0.16</v>
      </c>
      <c r="K169" s="28">
        <v>0.16</v>
      </c>
      <c r="L169" s="28">
        <v>0.16</v>
      </c>
      <c r="M169" s="28">
        <v>0.16</v>
      </c>
      <c r="N169" s="28">
        <v>0.16</v>
      </c>
      <c r="O169" s="28">
        <v>0.16</v>
      </c>
      <c r="P169" s="28">
        <v>0.16</v>
      </c>
    </row>
    <row r="170" spans="1:16" s="86" customFormat="1" ht="21.75" customHeight="1">
      <c r="A170" s="80" t="s">
        <v>261</v>
      </c>
      <c r="B170" s="91" t="s">
        <v>378</v>
      </c>
      <c r="C170" s="87" t="s">
        <v>345</v>
      </c>
      <c r="D170" s="82">
        <f>SUM(D171:D189)</f>
        <v>7.325</v>
      </c>
      <c r="E170" s="82">
        <f>SUM(E171:E189)</f>
        <v>6.11</v>
      </c>
      <c r="F170" s="83">
        <f>SUM(F171:F189)</f>
        <v>5.583</v>
      </c>
      <c r="G170" s="83">
        <f aca="true" t="shared" si="6" ref="G170:P170">SUM(G171:G189)</f>
        <v>5.176999999999999</v>
      </c>
      <c r="H170" s="83">
        <f>SUM(H171:H189)</f>
        <v>5.2299999999999995</v>
      </c>
      <c r="I170" s="83">
        <f t="shared" si="6"/>
        <v>5.0969999999999995</v>
      </c>
      <c r="J170" s="83">
        <f t="shared" si="6"/>
        <v>5.0969999999999995</v>
      </c>
      <c r="K170" s="83">
        <f t="shared" si="6"/>
        <v>5.029</v>
      </c>
      <c r="L170" s="83">
        <f t="shared" si="6"/>
        <v>5.029</v>
      </c>
      <c r="M170" s="83">
        <f t="shared" si="6"/>
        <v>4.8389999999999995</v>
      </c>
      <c r="N170" s="83">
        <f t="shared" si="6"/>
        <v>4.8389999999999995</v>
      </c>
      <c r="O170" s="83">
        <f t="shared" si="6"/>
        <v>4.802</v>
      </c>
      <c r="P170" s="83">
        <f t="shared" si="6"/>
        <v>4.802</v>
      </c>
    </row>
    <row r="171" spans="1:16" s="86" customFormat="1" ht="18.75" customHeight="1">
      <c r="A171" s="80" t="s">
        <v>380</v>
      </c>
      <c r="B171" s="90" t="s">
        <v>379</v>
      </c>
      <c r="C171" s="87" t="s">
        <v>345</v>
      </c>
      <c r="D171" s="82">
        <v>1.144</v>
      </c>
      <c r="E171" s="82">
        <v>0.116</v>
      </c>
      <c r="F171" s="82">
        <v>0.055</v>
      </c>
      <c r="G171" s="82">
        <v>0.043</v>
      </c>
      <c r="H171" s="82">
        <v>0.034</v>
      </c>
      <c r="I171" s="82">
        <v>0.036</v>
      </c>
      <c r="J171" s="82">
        <v>0.036</v>
      </c>
      <c r="K171" s="82">
        <v>0.036</v>
      </c>
      <c r="L171" s="82">
        <v>0.036</v>
      </c>
      <c r="M171" s="82">
        <v>0.04</v>
      </c>
      <c r="N171" s="82">
        <v>0.04</v>
      </c>
      <c r="O171" s="82">
        <v>0.04</v>
      </c>
      <c r="P171" s="82">
        <v>0.04</v>
      </c>
    </row>
    <row r="172" spans="1:16" s="2" customFormat="1" ht="12.75" customHeight="1">
      <c r="A172" s="80" t="s">
        <v>381</v>
      </c>
      <c r="B172" s="27" t="s">
        <v>353</v>
      </c>
      <c r="C172" s="1" t="s">
        <v>345</v>
      </c>
      <c r="D172" s="10">
        <v>0.3</v>
      </c>
      <c r="E172" s="10">
        <v>0.346</v>
      </c>
      <c r="F172" s="10">
        <v>0.326</v>
      </c>
      <c r="G172" s="10">
        <v>0.372</v>
      </c>
      <c r="H172" s="10">
        <v>0.442</v>
      </c>
      <c r="I172" s="10">
        <v>0.456</v>
      </c>
      <c r="J172" s="10">
        <v>0.456</v>
      </c>
      <c r="K172" s="10">
        <v>0.38</v>
      </c>
      <c r="L172" s="10">
        <v>0.38</v>
      </c>
      <c r="M172" s="10">
        <v>0.18</v>
      </c>
      <c r="N172" s="10">
        <v>0.18</v>
      </c>
      <c r="O172" s="10">
        <v>0.155</v>
      </c>
      <c r="P172" s="10">
        <v>0.155</v>
      </c>
    </row>
    <row r="173" spans="1:16" s="2" customFormat="1" ht="18.75" customHeight="1">
      <c r="A173" s="80" t="s">
        <v>382</v>
      </c>
      <c r="B173" s="27" t="s">
        <v>354</v>
      </c>
      <c r="C173" s="1" t="s">
        <v>345</v>
      </c>
      <c r="D173" s="10">
        <v>0.065</v>
      </c>
      <c r="E173" s="10">
        <v>0.065</v>
      </c>
      <c r="F173" s="10">
        <v>0.042</v>
      </c>
      <c r="G173" s="10">
        <v>0.017</v>
      </c>
      <c r="H173" s="10">
        <v>0.011</v>
      </c>
      <c r="I173" s="10">
        <v>0.011</v>
      </c>
      <c r="J173" s="10">
        <v>0.011</v>
      </c>
      <c r="K173" s="10">
        <v>0.012</v>
      </c>
      <c r="L173" s="10">
        <v>0.012</v>
      </c>
      <c r="M173" s="10">
        <v>0.012</v>
      </c>
      <c r="N173" s="10">
        <v>0.012</v>
      </c>
      <c r="O173" s="10">
        <v>0.012</v>
      </c>
      <c r="P173" s="10">
        <v>0.012</v>
      </c>
    </row>
    <row r="174" spans="1:16" s="2" customFormat="1" ht="17.25" customHeight="1">
      <c r="A174" s="80" t="s">
        <v>383</v>
      </c>
      <c r="B174" s="27" t="s">
        <v>355</v>
      </c>
      <c r="C174" s="1" t="s">
        <v>345</v>
      </c>
      <c r="D174" s="10">
        <v>0.904</v>
      </c>
      <c r="E174" s="10">
        <v>0.456</v>
      </c>
      <c r="F174" s="10">
        <v>0.794</v>
      </c>
      <c r="G174" s="10">
        <v>0.749</v>
      </c>
      <c r="H174" s="10">
        <v>0.76</v>
      </c>
      <c r="I174" s="10">
        <v>0.76</v>
      </c>
      <c r="J174" s="10">
        <v>0.76</v>
      </c>
      <c r="K174" s="10">
        <v>0.76</v>
      </c>
      <c r="L174" s="10">
        <v>0.76</v>
      </c>
      <c r="M174" s="10">
        <v>0.762</v>
      </c>
      <c r="N174" s="10">
        <v>0.762</v>
      </c>
      <c r="O174" s="10">
        <v>0.756</v>
      </c>
      <c r="P174" s="10">
        <v>0.756</v>
      </c>
    </row>
    <row r="175" spans="1:16" s="2" customFormat="1" ht="17.25" customHeight="1">
      <c r="A175" s="80" t="s">
        <v>384</v>
      </c>
      <c r="B175" s="27" t="s">
        <v>356</v>
      </c>
      <c r="C175" s="1" t="s">
        <v>345</v>
      </c>
      <c r="D175" s="10">
        <v>0.12</v>
      </c>
      <c r="E175" s="10">
        <v>0.124</v>
      </c>
      <c r="F175" s="10">
        <v>0.13</v>
      </c>
      <c r="G175" s="10">
        <v>0.112</v>
      </c>
      <c r="H175" s="10">
        <v>0.114</v>
      </c>
      <c r="I175" s="10">
        <v>0.115</v>
      </c>
      <c r="J175" s="10">
        <v>0.115</v>
      </c>
      <c r="K175" s="10">
        <v>0.116</v>
      </c>
      <c r="L175" s="10">
        <v>0.116</v>
      </c>
      <c r="M175" s="10">
        <v>0.116</v>
      </c>
      <c r="N175" s="10">
        <v>0.116</v>
      </c>
      <c r="O175" s="10">
        <v>0.116</v>
      </c>
      <c r="P175" s="10">
        <v>0.116</v>
      </c>
    </row>
    <row r="176" spans="1:16" s="2" customFormat="1" ht="18" customHeight="1">
      <c r="A176" s="80" t="s">
        <v>385</v>
      </c>
      <c r="B176" s="27" t="s">
        <v>357</v>
      </c>
      <c r="C176" s="1" t="s">
        <v>345</v>
      </c>
      <c r="D176" s="10">
        <v>0.12</v>
      </c>
      <c r="E176" s="10">
        <v>0.14</v>
      </c>
      <c r="F176" s="10">
        <v>0.016</v>
      </c>
      <c r="G176" s="10">
        <v>0.014</v>
      </c>
      <c r="H176" s="10">
        <v>0.012</v>
      </c>
      <c r="I176" s="10">
        <v>0.012</v>
      </c>
      <c r="J176" s="10">
        <v>0.012</v>
      </c>
      <c r="K176" s="10">
        <v>0.012</v>
      </c>
      <c r="L176" s="10">
        <v>0.012</v>
      </c>
      <c r="M176" s="10">
        <v>0.012</v>
      </c>
      <c r="N176" s="10">
        <v>0.012</v>
      </c>
      <c r="O176" s="10">
        <v>0.012</v>
      </c>
      <c r="P176" s="10">
        <v>0.012</v>
      </c>
    </row>
    <row r="177" spans="1:16" s="2" customFormat="1" ht="18" customHeight="1">
      <c r="A177" s="80" t="s">
        <v>386</v>
      </c>
      <c r="B177" s="27" t="s">
        <v>358</v>
      </c>
      <c r="C177" s="1" t="s">
        <v>345</v>
      </c>
      <c r="D177" s="10">
        <v>0.27</v>
      </c>
      <c r="E177" s="10">
        <v>0.3</v>
      </c>
      <c r="F177" s="10">
        <v>0.052</v>
      </c>
      <c r="G177" s="10">
        <v>0.153</v>
      </c>
      <c r="H177" s="10">
        <v>0.132</v>
      </c>
      <c r="I177" s="10">
        <v>0.134</v>
      </c>
      <c r="J177" s="10">
        <v>0.134</v>
      </c>
      <c r="K177" s="10">
        <v>0.136</v>
      </c>
      <c r="L177" s="10">
        <v>0.136</v>
      </c>
      <c r="M177" s="10">
        <v>0.145</v>
      </c>
      <c r="N177" s="10">
        <v>0.145</v>
      </c>
      <c r="O177" s="10">
        <v>0.145</v>
      </c>
      <c r="P177" s="10">
        <v>0.145</v>
      </c>
    </row>
    <row r="178" spans="1:16" s="2" customFormat="1" ht="12.75" customHeight="1">
      <c r="A178" s="80" t="s">
        <v>387</v>
      </c>
      <c r="B178" s="27" t="s">
        <v>359</v>
      </c>
      <c r="C178" s="1" t="s">
        <v>345</v>
      </c>
      <c r="D178" s="10">
        <v>0.658</v>
      </c>
      <c r="E178" s="10">
        <v>0.688</v>
      </c>
      <c r="F178" s="10">
        <v>0.566</v>
      </c>
      <c r="G178" s="10">
        <v>0.576</v>
      </c>
      <c r="H178" s="10">
        <v>0.573</v>
      </c>
      <c r="I178" s="10">
        <v>0.567</v>
      </c>
      <c r="J178" s="10">
        <v>0.567</v>
      </c>
      <c r="K178" s="10">
        <v>0.561</v>
      </c>
      <c r="L178" s="10">
        <v>0.561</v>
      </c>
      <c r="M178" s="10">
        <v>0.556</v>
      </c>
      <c r="N178" s="10">
        <v>0.556</v>
      </c>
      <c r="O178" s="10">
        <v>0.55</v>
      </c>
      <c r="P178" s="10">
        <v>0.55</v>
      </c>
    </row>
    <row r="179" spans="1:16" s="2" customFormat="1" ht="12.75" customHeight="1">
      <c r="A179" s="80" t="s">
        <v>388</v>
      </c>
      <c r="B179" s="27" t="s">
        <v>360</v>
      </c>
      <c r="C179" s="1" t="s">
        <v>345</v>
      </c>
      <c r="D179" s="10">
        <v>0.027</v>
      </c>
      <c r="E179" s="10">
        <v>0.027</v>
      </c>
      <c r="F179" s="10">
        <v>0.02</v>
      </c>
      <c r="G179" s="10">
        <v>0.01</v>
      </c>
      <c r="H179" s="10">
        <v>0.02</v>
      </c>
      <c r="I179" s="10">
        <v>0.02</v>
      </c>
      <c r="J179" s="10">
        <v>0.02</v>
      </c>
      <c r="K179" s="10">
        <v>0.02</v>
      </c>
      <c r="L179" s="10">
        <v>0.02</v>
      </c>
      <c r="M179" s="10">
        <v>0.02</v>
      </c>
      <c r="N179" s="10">
        <v>0.02</v>
      </c>
      <c r="O179" s="10">
        <v>0.02</v>
      </c>
      <c r="P179" s="10">
        <v>0.02</v>
      </c>
    </row>
    <row r="180" spans="1:16" s="2" customFormat="1" ht="12.75" customHeight="1">
      <c r="A180" s="80" t="s">
        <v>389</v>
      </c>
      <c r="B180" s="27" t="s">
        <v>361</v>
      </c>
      <c r="C180" s="1" t="s">
        <v>345</v>
      </c>
      <c r="D180" s="10">
        <v>0.038</v>
      </c>
      <c r="E180" s="10">
        <v>0.038</v>
      </c>
      <c r="F180" s="10">
        <v>0.018</v>
      </c>
      <c r="G180" s="10">
        <v>0.018</v>
      </c>
      <c r="H180" s="10">
        <v>0.015</v>
      </c>
      <c r="I180" s="10">
        <v>0.014</v>
      </c>
      <c r="J180" s="10">
        <v>0.014</v>
      </c>
      <c r="K180" s="10">
        <v>0.014</v>
      </c>
      <c r="L180" s="10">
        <v>0.014</v>
      </c>
      <c r="M180" s="10">
        <v>0.014</v>
      </c>
      <c r="N180" s="10">
        <v>0.014</v>
      </c>
      <c r="O180" s="10">
        <v>0.014</v>
      </c>
      <c r="P180" s="10">
        <v>0.014</v>
      </c>
    </row>
    <row r="181" spans="1:16" s="2" customFormat="1" ht="12.75" customHeight="1">
      <c r="A181" s="80" t="s">
        <v>390</v>
      </c>
      <c r="B181" s="27" t="s">
        <v>362</v>
      </c>
      <c r="C181" s="1" t="s">
        <v>345</v>
      </c>
      <c r="D181" s="10">
        <v>0.047</v>
      </c>
      <c r="E181" s="10">
        <v>0.047</v>
      </c>
      <c r="F181" s="10">
        <v>0.034</v>
      </c>
      <c r="G181" s="10">
        <v>0.025</v>
      </c>
      <c r="H181" s="10">
        <v>0.023</v>
      </c>
      <c r="I181" s="10">
        <v>0.022</v>
      </c>
      <c r="J181" s="10">
        <v>0.022</v>
      </c>
      <c r="K181" s="10">
        <v>0.023</v>
      </c>
      <c r="L181" s="10">
        <v>0.023</v>
      </c>
      <c r="M181" s="10">
        <v>0.023</v>
      </c>
      <c r="N181" s="10">
        <v>0.023</v>
      </c>
      <c r="O181" s="10">
        <v>0.023</v>
      </c>
      <c r="P181" s="10">
        <v>0.023</v>
      </c>
    </row>
    <row r="182" spans="1:16" s="2" customFormat="1" ht="12.75" customHeight="1">
      <c r="A182" s="80" t="s">
        <v>391</v>
      </c>
      <c r="B182" s="27" t="s">
        <v>363</v>
      </c>
      <c r="C182" s="1" t="s">
        <v>345</v>
      </c>
      <c r="D182" s="10">
        <v>0.104</v>
      </c>
      <c r="E182" s="10">
        <v>0.104</v>
      </c>
      <c r="F182" s="10">
        <v>0.029</v>
      </c>
      <c r="G182" s="10">
        <v>0.022</v>
      </c>
      <c r="H182" s="10">
        <v>0.028</v>
      </c>
      <c r="I182" s="10">
        <v>0.027</v>
      </c>
      <c r="J182" s="10">
        <v>0.027</v>
      </c>
      <c r="K182" s="10">
        <v>0.027</v>
      </c>
      <c r="L182" s="10">
        <v>0.027</v>
      </c>
      <c r="M182" s="10">
        <v>0.027</v>
      </c>
      <c r="N182" s="10">
        <v>0.027</v>
      </c>
      <c r="O182" s="10">
        <v>0.027</v>
      </c>
      <c r="P182" s="10">
        <v>0.027</v>
      </c>
    </row>
    <row r="183" spans="1:16" s="2" customFormat="1" ht="12.75" customHeight="1">
      <c r="A183" s="80" t="s">
        <v>392</v>
      </c>
      <c r="B183" s="27" t="s">
        <v>364</v>
      </c>
      <c r="C183" s="1" t="s">
        <v>345</v>
      </c>
      <c r="D183" s="10">
        <v>0.012</v>
      </c>
      <c r="E183" s="10">
        <v>0.012</v>
      </c>
      <c r="F183" s="10">
        <v>0.019</v>
      </c>
      <c r="G183" s="10">
        <v>0.107</v>
      </c>
      <c r="H183" s="10">
        <v>0.112</v>
      </c>
      <c r="I183" s="10">
        <v>0.112</v>
      </c>
      <c r="J183" s="10">
        <v>0.112</v>
      </c>
      <c r="K183" s="10">
        <v>0.112</v>
      </c>
      <c r="L183" s="10">
        <v>0.112</v>
      </c>
      <c r="M183" s="10">
        <v>0.112</v>
      </c>
      <c r="N183" s="10">
        <v>0.112</v>
      </c>
      <c r="O183" s="10">
        <v>0.112</v>
      </c>
      <c r="P183" s="10">
        <v>0.112</v>
      </c>
    </row>
    <row r="184" spans="1:16" s="2" customFormat="1" ht="18" customHeight="1">
      <c r="A184" s="80" t="s">
        <v>393</v>
      </c>
      <c r="B184" s="27" t="s">
        <v>365</v>
      </c>
      <c r="C184" s="1" t="s">
        <v>345</v>
      </c>
      <c r="D184" s="10">
        <v>0</v>
      </c>
      <c r="E184" s="10">
        <v>0</v>
      </c>
      <c r="F184" s="10">
        <v>0.017</v>
      </c>
      <c r="G184" s="10">
        <v>0.062</v>
      </c>
      <c r="H184" s="10">
        <v>0.062</v>
      </c>
      <c r="I184" s="10">
        <v>0.06</v>
      </c>
      <c r="J184" s="10">
        <v>0.06</v>
      </c>
      <c r="K184" s="10">
        <v>0.062</v>
      </c>
      <c r="L184" s="10">
        <v>0.062</v>
      </c>
      <c r="M184" s="10">
        <v>0.062</v>
      </c>
      <c r="N184" s="10">
        <v>0.062</v>
      </c>
      <c r="O184" s="10">
        <v>0.062</v>
      </c>
      <c r="P184" s="10">
        <v>0.062</v>
      </c>
    </row>
    <row r="185" spans="1:16" s="2" customFormat="1" ht="18" customHeight="1">
      <c r="A185" s="80" t="s">
        <v>394</v>
      </c>
      <c r="B185" s="27" t="s">
        <v>366</v>
      </c>
      <c r="C185" s="1" t="s">
        <v>345</v>
      </c>
      <c r="D185" s="10">
        <v>0.777</v>
      </c>
      <c r="E185" s="10">
        <v>0.797</v>
      </c>
      <c r="F185" s="10">
        <v>1.137</v>
      </c>
      <c r="G185" s="10">
        <v>0.938</v>
      </c>
      <c r="H185" s="10">
        <v>1.001</v>
      </c>
      <c r="I185" s="10">
        <v>0.929</v>
      </c>
      <c r="J185" s="10">
        <v>0.929</v>
      </c>
      <c r="K185" s="10">
        <v>0.929</v>
      </c>
      <c r="L185" s="10">
        <v>0.929</v>
      </c>
      <c r="M185" s="10">
        <v>0.929</v>
      </c>
      <c r="N185" s="10">
        <v>0.929</v>
      </c>
      <c r="O185" s="10">
        <v>0.929</v>
      </c>
      <c r="P185" s="10">
        <v>0.929</v>
      </c>
    </row>
    <row r="186" spans="1:16" s="2" customFormat="1" ht="12.75" customHeight="1">
      <c r="A186" s="80" t="s">
        <v>395</v>
      </c>
      <c r="B186" s="27" t="s">
        <v>238</v>
      </c>
      <c r="C186" s="1" t="s">
        <v>345</v>
      </c>
      <c r="D186" s="10">
        <v>1.08</v>
      </c>
      <c r="E186" s="10">
        <v>1.13</v>
      </c>
      <c r="F186" s="10">
        <v>1.012</v>
      </c>
      <c r="G186" s="10">
        <v>1.016</v>
      </c>
      <c r="H186" s="10">
        <v>0.961</v>
      </c>
      <c r="I186" s="10">
        <v>0.933</v>
      </c>
      <c r="J186" s="10">
        <v>0.933</v>
      </c>
      <c r="K186" s="10">
        <v>0.94</v>
      </c>
      <c r="L186" s="10">
        <v>0.94</v>
      </c>
      <c r="M186" s="10">
        <v>0.94</v>
      </c>
      <c r="N186" s="10">
        <v>0.94</v>
      </c>
      <c r="O186" s="10">
        <v>0.94</v>
      </c>
      <c r="P186" s="10">
        <v>0.94</v>
      </c>
    </row>
    <row r="187" spans="1:16" s="2" customFormat="1" ht="18.75" customHeight="1">
      <c r="A187" s="80" t="s">
        <v>396</v>
      </c>
      <c r="B187" s="27" t="s">
        <v>367</v>
      </c>
      <c r="C187" s="1" t="s">
        <v>345</v>
      </c>
      <c r="D187" s="10">
        <v>1.125</v>
      </c>
      <c r="E187" s="10">
        <v>1.145</v>
      </c>
      <c r="F187" s="10">
        <v>1.032</v>
      </c>
      <c r="G187" s="10">
        <v>0.866</v>
      </c>
      <c r="H187" s="10">
        <v>0.851</v>
      </c>
      <c r="I187" s="10">
        <v>0.813</v>
      </c>
      <c r="J187" s="10">
        <v>0.813</v>
      </c>
      <c r="K187" s="10">
        <v>0.813</v>
      </c>
      <c r="L187" s="10">
        <v>0.813</v>
      </c>
      <c r="M187" s="10">
        <v>0.813</v>
      </c>
      <c r="N187" s="10">
        <v>0.813</v>
      </c>
      <c r="O187" s="10">
        <v>0.813</v>
      </c>
      <c r="P187" s="10">
        <v>0.813</v>
      </c>
    </row>
    <row r="188" spans="1:16" s="2" customFormat="1" ht="18" customHeight="1">
      <c r="A188" s="80" t="s">
        <v>397</v>
      </c>
      <c r="B188" s="27" t="s">
        <v>368</v>
      </c>
      <c r="C188" s="1" t="s">
        <v>345</v>
      </c>
      <c r="D188" s="10">
        <v>0.114</v>
      </c>
      <c r="E188" s="10">
        <v>0.114</v>
      </c>
      <c r="F188" s="10">
        <v>0.07</v>
      </c>
      <c r="G188" s="10">
        <v>0.07</v>
      </c>
      <c r="H188" s="10">
        <v>0.072</v>
      </c>
      <c r="I188" s="10">
        <v>0.069</v>
      </c>
      <c r="J188" s="10">
        <v>0.069</v>
      </c>
      <c r="K188" s="10">
        <v>0.069</v>
      </c>
      <c r="L188" s="10">
        <v>0.069</v>
      </c>
      <c r="M188" s="10">
        <v>0.069</v>
      </c>
      <c r="N188" s="10">
        <v>0.069</v>
      </c>
      <c r="O188" s="10">
        <v>0.069</v>
      </c>
      <c r="P188" s="10">
        <v>0.069</v>
      </c>
    </row>
    <row r="189" spans="1:16" s="86" customFormat="1" ht="12.75" customHeight="1">
      <c r="A189" s="80" t="s">
        <v>398</v>
      </c>
      <c r="B189" s="90" t="s">
        <v>369</v>
      </c>
      <c r="C189" s="87" t="s">
        <v>345</v>
      </c>
      <c r="D189" s="82">
        <v>0.42</v>
      </c>
      <c r="E189" s="82">
        <v>0.461</v>
      </c>
      <c r="F189" s="82">
        <v>0.214</v>
      </c>
      <c r="G189" s="82">
        <v>0.007</v>
      </c>
      <c r="H189" s="82">
        <v>0.007</v>
      </c>
      <c r="I189" s="82">
        <v>0.007</v>
      </c>
      <c r="J189" s="82">
        <v>0.007</v>
      </c>
      <c r="K189" s="82">
        <v>0.007</v>
      </c>
      <c r="L189" s="82">
        <v>0.007</v>
      </c>
      <c r="M189" s="82">
        <v>0.007</v>
      </c>
      <c r="N189" s="82">
        <v>0.007</v>
      </c>
      <c r="O189" s="82">
        <v>0.007</v>
      </c>
      <c r="P189" s="82">
        <v>0.007</v>
      </c>
    </row>
    <row r="190" spans="1:16" s="147" customFormat="1" ht="24.75" customHeight="1">
      <c r="A190" s="141" t="s">
        <v>264</v>
      </c>
      <c r="B190" s="148" t="s">
        <v>370</v>
      </c>
      <c r="C190" s="143" t="s">
        <v>345</v>
      </c>
      <c r="D190" s="144">
        <f>SUM(D191:D193)</f>
        <v>2.054</v>
      </c>
      <c r="E190" s="144">
        <f>SUM(E191:E193)</f>
        <v>2.254</v>
      </c>
      <c r="F190" s="144">
        <f>SUM(F191:F193)</f>
        <v>5.674</v>
      </c>
      <c r="G190" s="145">
        <f>G192+G193+G191</f>
        <v>3.4459999999999997</v>
      </c>
      <c r="H190" s="145">
        <v>3.17</v>
      </c>
      <c r="I190" s="145">
        <v>3.17</v>
      </c>
      <c r="J190" s="83">
        <v>3.16</v>
      </c>
      <c r="K190" s="145">
        <v>3.16</v>
      </c>
      <c r="L190" s="145">
        <v>3.15</v>
      </c>
      <c r="M190" s="145">
        <v>3.15</v>
      </c>
      <c r="N190" s="145">
        <v>3.14</v>
      </c>
      <c r="O190" s="145">
        <v>3.14</v>
      </c>
      <c r="P190" s="145">
        <v>3.13</v>
      </c>
    </row>
    <row r="191" spans="1:16" s="86" customFormat="1" ht="18.75" customHeight="1">
      <c r="A191" s="80" t="s">
        <v>399</v>
      </c>
      <c r="B191" s="90" t="s">
        <v>371</v>
      </c>
      <c r="C191" s="87" t="s">
        <v>345</v>
      </c>
      <c r="D191" s="82">
        <v>0</v>
      </c>
      <c r="E191" s="82">
        <v>0</v>
      </c>
      <c r="F191" s="83">
        <v>0</v>
      </c>
      <c r="G191" s="83"/>
      <c r="H191" s="83"/>
      <c r="I191" s="83"/>
      <c r="J191" s="83"/>
      <c r="K191" s="83"/>
      <c r="L191" s="83"/>
      <c r="M191" s="83"/>
      <c r="N191" s="83"/>
      <c r="O191" s="85"/>
      <c r="P191" s="83"/>
    </row>
    <row r="192" spans="1:16" s="147" customFormat="1" ht="20.25" customHeight="1">
      <c r="A192" s="141" t="s">
        <v>400</v>
      </c>
      <c r="B192" s="142" t="s">
        <v>372</v>
      </c>
      <c r="C192" s="143" t="s">
        <v>345</v>
      </c>
      <c r="D192" s="144">
        <v>0.751</v>
      </c>
      <c r="E192" s="144">
        <v>0.843</v>
      </c>
      <c r="F192" s="145">
        <v>2.837</v>
      </c>
      <c r="G192" s="145">
        <v>1.216</v>
      </c>
      <c r="H192" s="145">
        <v>1.21</v>
      </c>
      <c r="I192" s="145">
        <v>1.21</v>
      </c>
      <c r="J192" s="145">
        <v>1.2</v>
      </c>
      <c r="K192" s="145">
        <v>1.2</v>
      </c>
      <c r="L192" s="145">
        <v>1.19</v>
      </c>
      <c r="M192" s="145">
        <v>1.19</v>
      </c>
      <c r="N192" s="145">
        <v>1.18</v>
      </c>
      <c r="O192" s="146">
        <v>1.18</v>
      </c>
      <c r="P192" s="146">
        <v>1.17</v>
      </c>
    </row>
    <row r="193" spans="1:16" s="139" customFormat="1" ht="20.25" customHeight="1">
      <c r="A193" s="141" t="s">
        <v>401</v>
      </c>
      <c r="B193" s="149" t="s">
        <v>373</v>
      </c>
      <c r="C193" s="150" t="s">
        <v>345</v>
      </c>
      <c r="D193" s="136">
        <v>1.303</v>
      </c>
      <c r="E193" s="136">
        <v>1.411</v>
      </c>
      <c r="F193" s="137">
        <v>2.837</v>
      </c>
      <c r="G193" s="137">
        <v>2.23</v>
      </c>
      <c r="H193" s="137">
        <v>2.05</v>
      </c>
      <c r="I193" s="137">
        <v>2.05</v>
      </c>
      <c r="J193" s="137">
        <v>2</v>
      </c>
      <c r="K193" s="137">
        <v>2</v>
      </c>
      <c r="L193" s="137">
        <v>2.95</v>
      </c>
      <c r="M193" s="137">
        <v>2.95</v>
      </c>
      <c r="N193" s="137">
        <v>2.9</v>
      </c>
      <c r="O193" s="151">
        <v>2.9</v>
      </c>
      <c r="P193" s="137">
        <v>2.85</v>
      </c>
    </row>
    <row r="194" spans="1:16" s="2" customFormat="1" ht="18" customHeight="1">
      <c r="A194" s="79" t="s">
        <v>266</v>
      </c>
      <c r="B194" s="16" t="s">
        <v>262</v>
      </c>
      <c r="C194" s="10" t="s">
        <v>263</v>
      </c>
      <c r="D194" s="10">
        <v>36161</v>
      </c>
      <c r="E194" s="10">
        <v>38473</v>
      </c>
      <c r="F194" s="28">
        <v>40089</v>
      </c>
      <c r="G194" s="28">
        <v>47980</v>
      </c>
      <c r="H194" s="28">
        <v>56393</v>
      </c>
      <c r="I194" s="28">
        <f>(I204*1000000)/5100/12</f>
        <v>59297.38562091503</v>
      </c>
      <c r="J194" s="28">
        <v>61459</v>
      </c>
      <c r="K194" s="28">
        <f>(K204*1000000)/5030/12</f>
        <v>64174.95029821073</v>
      </c>
      <c r="L194" s="28">
        <v>66185</v>
      </c>
      <c r="M194" s="28">
        <f>(M204*1000000)/4840/12</f>
        <v>67217.63085399449</v>
      </c>
      <c r="N194" s="28">
        <v>69305</v>
      </c>
      <c r="O194" s="64">
        <f>(O204*1000000)/4800/12</f>
        <v>71133.68055555555</v>
      </c>
      <c r="P194" s="62">
        <v>73195</v>
      </c>
    </row>
    <row r="195" spans="1:16" s="2" customFormat="1" ht="24.75" customHeight="1">
      <c r="A195" s="79" t="s">
        <v>268</v>
      </c>
      <c r="B195" s="16" t="s">
        <v>265</v>
      </c>
      <c r="C195" s="10" t="s">
        <v>140</v>
      </c>
      <c r="D195" s="10">
        <v>117</v>
      </c>
      <c r="E195" s="28">
        <f>E194/D194*100</f>
        <v>106.3936284947872</v>
      </c>
      <c r="F195" s="28">
        <f>F194/E194*100</f>
        <v>104.20034829620772</v>
      </c>
      <c r="G195" s="28">
        <f>G194/F194*100</f>
        <v>119.68370375913592</v>
      </c>
      <c r="H195" s="28">
        <f>H194/G194*100</f>
        <v>117.53438932888704</v>
      </c>
      <c r="I195" s="28">
        <f aca="true" t="shared" si="7" ref="I195:P195">I194/H194*100</f>
        <v>105.15025911179585</v>
      </c>
      <c r="J195" s="28">
        <f t="shared" si="7"/>
        <v>103.64537889225683</v>
      </c>
      <c r="K195" s="28">
        <f t="shared" si="7"/>
        <v>104.41912543030432</v>
      </c>
      <c r="L195" s="28">
        <f t="shared" si="7"/>
        <v>103.13214064436184</v>
      </c>
      <c r="M195" s="28">
        <f t="shared" si="7"/>
        <v>101.56021886227164</v>
      </c>
      <c r="N195" s="28">
        <f t="shared" si="7"/>
        <v>103.1053893442623</v>
      </c>
      <c r="O195" s="28">
        <f t="shared" si="7"/>
        <v>102.63859830539724</v>
      </c>
      <c r="P195" s="28">
        <f t="shared" si="7"/>
        <v>102.89781075342299</v>
      </c>
    </row>
    <row r="196" spans="1:17" s="2" customFormat="1" ht="18" customHeight="1">
      <c r="A196" s="79" t="s">
        <v>270</v>
      </c>
      <c r="B196" s="16" t="s">
        <v>267</v>
      </c>
      <c r="C196" s="10" t="s">
        <v>263</v>
      </c>
      <c r="D196" s="10">
        <v>18982</v>
      </c>
      <c r="E196" s="10">
        <v>18982</v>
      </c>
      <c r="F196" s="28">
        <f>E196*103.4%</f>
        <v>19627.388</v>
      </c>
      <c r="G196" s="28">
        <v>21746.4</v>
      </c>
      <c r="H196" s="28">
        <v>27611.4</v>
      </c>
      <c r="I196" s="28">
        <v>27611.4</v>
      </c>
      <c r="J196" s="28">
        <v>29323.3</v>
      </c>
      <c r="K196" s="28">
        <f>J196</f>
        <v>29323.3</v>
      </c>
      <c r="L196" s="28">
        <v>31141.4</v>
      </c>
      <c r="M196" s="28">
        <f>L196</f>
        <v>31141.4</v>
      </c>
      <c r="N196" s="28">
        <v>33072.1</v>
      </c>
      <c r="O196" s="64">
        <f>N196</f>
        <v>33072.1</v>
      </c>
      <c r="P196" s="28">
        <v>35122.6</v>
      </c>
      <c r="Q196" s="2">
        <v>106.2</v>
      </c>
    </row>
    <row r="197" spans="1:16" s="2" customFormat="1" ht="18" customHeight="1">
      <c r="A197" s="79" t="s">
        <v>272</v>
      </c>
      <c r="B197" s="16" t="s">
        <v>269</v>
      </c>
      <c r="C197" s="10" t="s">
        <v>140</v>
      </c>
      <c r="D197" s="10"/>
      <c r="E197" s="10"/>
      <c r="F197" s="28"/>
      <c r="G197" s="28"/>
      <c r="H197" s="28">
        <f>H196/G196*100</f>
        <v>126.96998123827392</v>
      </c>
      <c r="I197" s="28">
        <f aca="true" t="shared" si="8" ref="I197:P197">I196/H196*100</f>
        <v>100</v>
      </c>
      <c r="J197" s="28">
        <f t="shared" si="8"/>
        <v>106.19997537249107</v>
      </c>
      <c r="K197" s="28">
        <f t="shared" si="8"/>
        <v>100</v>
      </c>
      <c r="L197" s="28">
        <f t="shared" si="8"/>
        <v>106.20018892825843</v>
      </c>
      <c r="M197" s="28">
        <f t="shared" si="8"/>
        <v>100</v>
      </c>
      <c r="N197" s="28">
        <f t="shared" si="8"/>
        <v>106.19978549455065</v>
      </c>
      <c r="O197" s="28">
        <f t="shared" si="8"/>
        <v>100</v>
      </c>
      <c r="P197" s="28">
        <f t="shared" si="8"/>
        <v>106.20009010616198</v>
      </c>
    </row>
    <row r="198" spans="1:16" s="2" customFormat="1" ht="12.75" customHeight="1">
      <c r="A198" s="79" t="s">
        <v>274</v>
      </c>
      <c r="B198" s="15" t="s">
        <v>271</v>
      </c>
      <c r="C198" s="10" t="s">
        <v>140</v>
      </c>
      <c r="D198" s="10"/>
      <c r="E198" s="10"/>
      <c r="F198" s="28"/>
      <c r="G198" s="28"/>
      <c r="H198" s="28"/>
      <c r="I198" s="99"/>
      <c r="J198" s="99"/>
      <c r="K198" s="99"/>
      <c r="L198" s="99"/>
      <c r="M198" s="99"/>
      <c r="N198" s="99"/>
      <c r="O198" s="110"/>
      <c r="P198" s="110"/>
    </row>
    <row r="199" spans="1:16" s="2" customFormat="1" ht="12.75" customHeight="1">
      <c r="A199" s="79" t="s">
        <v>276</v>
      </c>
      <c r="B199" s="15" t="s">
        <v>273</v>
      </c>
      <c r="C199" s="10" t="s">
        <v>57</v>
      </c>
      <c r="D199" s="10"/>
      <c r="E199" s="10"/>
      <c r="F199" s="28"/>
      <c r="G199" s="28"/>
      <c r="H199" s="28"/>
      <c r="I199" s="99"/>
      <c r="J199" s="99"/>
      <c r="K199" s="99"/>
      <c r="L199" s="99"/>
      <c r="M199" s="99"/>
      <c r="N199" s="99"/>
      <c r="O199" s="110"/>
      <c r="P199" s="110"/>
    </row>
    <row r="200" spans="1:16" s="2" customFormat="1" ht="12.75" customHeight="1">
      <c r="A200" s="79" t="s">
        <v>278</v>
      </c>
      <c r="B200" s="15" t="s">
        <v>275</v>
      </c>
      <c r="C200" s="10" t="s">
        <v>294</v>
      </c>
      <c r="D200" s="10"/>
      <c r="E200" s="10"/>
      <c r="F200" s="28"/>
      <c r="G200" s="28"/>
      <c r="H200" s="28"/>
      <c r="I200" s="99"/>
      <c r="J200" s="99"/>
      <c r="K200" s="99"/>
      <c r="L200" s="99"/>
      <c r="M200" s="99"/>
      <c r="N200" s="99"/>
      <c r="O200" s="110"/>
      <c r="P200" s="110"/>
    </row>
    <row r="201" spans="1:16" s="86" customFormat="1" ht="12.75" customHeight="1">
      <c r="A201" s="79" t="s">
        <v>280</v>
      </c>
      <c r="B201" s="81" t="s">
        <v>277</v>
      </c>
      <c r="C201" s="82" t="s">
        <v>191</v>
      </c>
      <c r="D201" s="82">
        <v>2</v>
      </c>
      <c r="E201" s="79" t="s">
        <v>17</v>
      </c>
      <c r="F201" s="78">
        <v>16</v>
      </c>
      <c r="G201" s="78">
        <v>8.04</v>
      </c>
      <c r="H201" s="78">
        <v>1.3</v>
      </c>
      <c r="I201" s="78">
        <v>1.3</v>
      </c>
      <c r="J201" s="78">
        <v>1.2</v>
      </c>
      <c r="K201" s="78">
        <v>1.2</v>
      </c>
      <c r="L201" s="78">
        <v>1.1</v>
      </c>
      <c r="M201" s="78">
        <v>1.1</v>
      </c>
      <c r="N201" s="78">
        <v>1</v>
      </c>
      <c r="O201" s="133">
        <v>1</v>
      </c>
      <c r="P201" s="85">
        <v>0.9</v>
      </c>
    </row>
    <row r="202" spans="1:16" s="86" customFormat="1" ht="18" customHeight="1">
      <c r="A202" s="79" t="s">
        <v>282</v>
      </c>
      <c r="B202" s="81" t="s">
        <v>279</v>
      </c>
      <c r="C202" s="82" t="s">
        <v>50</v>
      </c>
      <c r="D202" s="82"/>
      <c r="E202" s="82"/>
      <c r="F202" s="83"/>
      <c r="G202" s="83"/>
      <c r="H202" s="83"/>
      <c r="I202" s="92"/>
      <c r="J202" s="92"/>
      <c r="K202" s="92"/>
      <c r="L202" s="92"/>
      <c r="M202" s="92"/>
      <c r="N202" s="92"/>
      <c r="O202" s="111"/>
      <c r="P202" s="111"/>
    </row>
    <row r="203" spans="1:16" s="86" customFormat="1" ht="17.25" customHeight="1">
      <c r="A203" s="79" t="s">
        <v>284</v>
      </c>
      <c r="B203" s="89" t="s">
        <v>281</v>
      </c>
      <c r="C203" s="82" t="s">
        <v>50</v>
      </c>
      <c r="D203" s="82" t="s">
        <v>408</v>
      </c>
      <c r="E203" s="82" t="s">
        <v>405</v>
      </c>
      <c r="F203" s="83">
        <v>2.837</v>
      </c>
      <c r="G203" s="83">
        <v>1.216</v>
      </c>
      <c r="H203" s="83">
        <v>0.745</v>
      </c>
      <c r="I203" s="83">
        <v>0.75</v>
      </c>
      <c r="J203" s="83">
        <v>0.74</v>
      </c>
      <c r="K203" s="83">
        <v>0.74</v>
      </c>
      <c r="L203" s="83">
        <v>0.73</v>
      </c>
      <c r="M203" s="83">
        <v>0.73</v>
      </c>
      <c r="N203" s="83">
        <v>0.72</v>
      </c>
      <c r="O203" s="85">
        <v>0.72</v>
      </c>
      <c r="P203" s="85">
        <v>0.71</v>
      </c>
    </row>
    <row r="204" spans="1:16" s="86" customFormat="1" ht="12.75" customHeight="1">
      <c r="A204" s="79" t="s">
        <v>402</v>
      </c>
      <c r="B204" s="81" t="s">
        <v>283</v>
      </c>
      <c r="C204" s="82" t="s">
        <v>289</v>
      </c>
      <c r="D204" s="82" t="s">
        <v>407</v>
      </c>
      <c r="E204" s="82" t="s">
        <v>409</v>
      </c>
      <c r="F204" s="83">
        <v>2685.8</v>
      </c>
      <c r="G204" s="83">
        <v>2980.7</v>
      </c>
      <c r="H204" s="83">
        <v>3539.2</v>
      </c>
      <c r="I204" s="83">
        <v>3629</v>
      </c>
      <c r="J204" s="83">
        <v>3759.1</v>
      </c>
      <c r="K204" s="83">
        <v>3873.6</v>
      </c>
      <c r="L204" s="83">
        <v>3994.1</v>
      </c>
      <c r="M204" s="83">
        <v>3904</v>
      </c>
      <c r="N204" s="83">
        <v>4024.4</v>
      </c>
      <c r="O204" s="85">
        <v>4097.3</v>
      </c>
      <c r="P204" s="85">
        <v>4217.8</v>
      </c>
    </row>
    <row r="205" spans="1:16" s="86" customFormat="1" ht="12.75" customHeight="1">
      <c r="A205" s="79" t="s">
        <v>403</v>
      </c>
      <c r="B205" s="81" t="s">
        <v>300</v>
      </c>
      <c r="C205" s="82" t="s">
        <v>140</v>
      </c>
      <c r="D205" s="82" t="s">
        <v>406</v>
      </c>
      <c r="E205" s="83">
        <v>105.50384303425902</v>
      </c>
      <c r="F205" s="83">
        <v>103.734888571318</v>
      </c>
      <c r="G205" s="83">
        <f>(G204/F204)*100</f>
        <v>110.97996872440238</v>
      </c>
      <c r="H205" s="83">
        <f>(H204/G204)*100</f>
        <v>118.73720938034691</v>
      </c>
      <c r="I205" s="83">
        <f>(I204/H204)*100</f>
        <v>102.5372965641953</v>
      </c>
      <c r="J205" s="83">
        <f aca="true" t="shared" si="9" ref="J205:P205">(J204/H204)*100</f>
        <v>106.2132685352622</v>
      </c>
      <c r="K205" s="83">
        <f t="shared" si="9"/>
        <v>106.74014880132268</v>
      </c>
      <c r="L205" s="83">
        <f t="shared" si="9"/>
        <v>106.25149636881169</v>
      </c>
      <c r="M205" s="83">
        <f t="shared" si="9"/>
        <v>100.78479966955804</v>
      </c>
      <c r="N205" s="83">
        <f t="shared" si="9"/>
        <v>100.75861896297039</v>
      </c>
      <c r="O205" s="83">
        <f t="shared" si="9"/>
        <v>104.95133196721311</v>
      </c>
      <c r="P205" s="83">
        <f t="shared" si="9"/>
        <v>104.80568531955075</v>
      </c>
    </row>
    <row r="206" spans="1:16" s="2" customFormat="1" ht="12.75" customHeight="1">
      <c r="A206" s="156" t="s">
        <v>305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04"/>
      <c r="P206" s="104"/>
    </row>
    <row r="207" spans="1:16" s="3" customFormat="1" ht="12.75" customHeight="1">
      <c r="A207" s="158" t="s">
        <v>288</v>
      </c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05"/>
      <c r="P207" s="105"/>
    </row>
  </sheetData>
  <sheetProtection/>
  <mergeCells count="15">
    <mergeCell ref="M9:N9"/>
    <mergeCell ref="O9:P9"/>
    <mergeCell ref="A206:N206"/>
    <mergeCell ref="A207:N207"/>
    <mergeCell ref="G9:G11"/>
    <mergeCell ref="A3:N3"/>
    <mergeCell ref="I8:J8"/>
    <mergeCell ref="K8:P8"/>
    <mergeCell ref="D9:D11"/>
    <mergeCell ref="E9:E11"/>
    <mergeCell ref="F9:F11"/>
    <mergeCell ref="I9:J9"/>
    <mergeCell ref="H9:H11"/>
    <mergeCell ref="A5:N6"/>
    <mergeCell ref="K9:L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  <colBreaks count="1" manualBreakCount="1">
    <brk id="16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</cp:lastModifiedBy>
  <cp:lastPrinted>2023-07-10T08:01:24Z</cp:lastPrinted>
  <dcterms:created xsi:type="dcterms:W3CDTF">2018-10-15T12:06:40Z</dcterms:created>
  <dcterms:modified xsi:type="dcterms:W3CDTF">2024-05-22T06:08:09Z</dcterms:modified>
  <cp:category/>
  <cp:version/>
  <cp:contentType/>
  <cp:contentStatus/>
</cp:coreProperties>
</file>