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11235" tabRatio="676" activeTab="2"/>
  </bookViews>
  <sheets>
    <sheet name="Таблица 1 Приаргунский округ" sheetId="47" r:id="rId1"/>
    <sheet name="таблица 2 Приаргунский округ" sheetId="66" r:id="rId2"/>
    <sheet name="Таблица 3 Приаргунский округ" sheetId="46" r:id="rId3"/>
  </sheets>
  <definedNames>
    <definedName name="JR_PAGE_ANCHOR_0_1">#REF!</definedName>
    <definedName name="а">#REF!</definedName>
    <definedName name="_xlnm.Print_Area" localSheetId="0">'Таблица 1 Приаргунский округ'!$A$1:$V$32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1" i="66"/>
  <c r="J29" i="47"/>
  <c r="I29"/>
  <c r="R17"/>
  <c r="Q17"/>
  <c r="P17"/>
  <c r="O17"/>
  <c r="N17"/>
  <c r="M17"/>
  <c r="L17"/>
  <c r="K17"/>
  <c r="J17"/>
  <c r="I17"/>
  <c r="S29"/>
  <c r="R29"/>
  <c r="Q29"/>
  <c r="P29"/>
  <c r="O29"/>
  <c r="N29"/>
  <c r="M29"/>
  <c r="L29"/>
  <c r="K29"/>
  <c r="M26"/>
  <c r="M27"/>
  <c r="T26"/>
  <c r="T27"/>
  <c r="H10" i="66"/>
  <c r="Q12" i="46"/>
  <c r="P12"/>
  <c r="I12"/>
  <c r="L12"/>
  <c r="T24"/>
  <c r="S24"/>
  <c r="R24"/>
  <c r="Q24"/>
  <c r="P24"/>
  <c r="O24"/>
  <c r="N24"/>
  <c r="M24"/>
  <c r="L24"/>
  <c r="K24"/>
  <c r="J24"/>
  <c r="I24"/>
  <c r="H24"/>
  <c r="G24"/>
  <c r="F24"/>
  <c r="E24"/>
  <c r="C24"/>
  <c r="D24"/>
  <c r="H12"/>
  <c r="G12"/>
  <c r="D21"/>
  <c r="C21" s="1"/>
  <c r="D22"/>
  <c r="C22" s="1"/>
  <c r="D10"/>
  <c r="D20"/>
  <c r="C20" s="1"/>
  <c r="R25" i="47" s="1"/>
  <c r="Q25" s="1"/>
  <c r="D27" i="46"/>
  <c r="D26"/>
  <c r="D25"/>
  <c r="C25" s="1"/>
  <c r="D19"/>
  <c r="D18"/>
  <c r="D17"/>
  <c r="D16"/>
  <c r="D15"/>
  <c r="D14"/>
  <c r="D13"/>
  <c r="D12" s="1"/>
  <c r="C27"/>
  <c r="O12"/>
  <c r="N12"/>
  <c r="M12"/>
  <c r="K12"/>
  <c r="J12"/>
  <c r="F12"/>
  <c r="E12"/>
  <c r="M25" i="47" l="1"/>
  <c r="T25" s="1"/>
  <c r="C12" i="46"/>
  <c r="S17" i="47"/>
  <c r="T12" i="46"/>
  <c r="S12"/>
  <c r="R12"/>
  <c r="D9"/>
  <c r="S14" i="47"/>
  <c r="P14"/>
  <c r="O14"/>
  <c r="N14"/>
  <c r="L14"/>
  <c r="K14"/>
  <c r="J14"/>
  <c r="I14"/>
  <c r="K22"/>
  <c r="K21"/>
  <c r="K20"/>
  <c r="K19"/>
  <c r="R30"/>
  <c r="T9" i="46"/>
  <c r="S9"/>
  <c r="R9"/>
  <c r="Q9"/>
  <c r="P9"/>
  <c r="O9"/>
  <c r="N9"/>
  <c r="M9"/>
  <c r="L9"/>
  <c r="K9"/>
  <c r="J9"/>
  <c r="I9"/>
  <c r="H9"/>
  <c r="G9"/>
  <c r="F9"/>
  <c r="E9"/>
  <c r="L8" i="66"/>
  <c r="K8"/>
  <c r="J8"/>
  <c r="H8"/>
  <c r="C9"/>
  <c r="C19" i="46"/>
  <c r="R24" i="47" s="1"/>
  <c r="Q24" s="1"/>
  <c r="R32"/>
  <c r="Q32" s="1"/>
  <c r="M32" s="1"/>
  <c r="T32" s="1"/>
  <c r="C18" i="46"/>
  <c r="R23" i="47" s="1"/>
  <c r="Q23" s="1"/>
  <c r="M23" s="1"/>
  <c r="T23" s="1"/>
  <c r="M24" l="1"/>
  <c r="T24" s="1"/>
  <c r="C26" i="46"/>
  <c r="C10"/>
  <c r="C9" s="1"/>
  <c r="I9" i="66"/>
  <c r="I10"/>
  <c r="D11"/>
  <c r="C11"/>
  <c r="D10"/>
  <c r="C10"/>
  <c r="D9"/>
  <c r="C17" i="46"/>
  <c r="R22" i="47" s="1"/>
  <c r="Q22" s="1"/>
  <c r="M22" s="1"/>
  <c r="T22" s="1"/>
  <c r="C16" i="46"/>
  <c r="R21" i="47" s="1"/>
  <c r="Q21" s="1"/>
  <c r="M21" s="1"/>
  <c r="T21" s="1"/>
  <c r="C15" i="46"/>
  <c r="R20" i="47" s="1"/>
  <c r="Q20" s="1"/>
  <c r="M20" s="1"/>
  <c r="T20" s="1"/>
  <c r="G8" i="66"/>
  <c r="F8"/>
  <c r="E8"/>
  <c r="C8" l="1"/>
  <c r="R31" i="47"/>
  <c r="C13" i="46"/>
  <c r="D8" i="66"/>
  <c r="C14" i="46"/>
  <c r="R19" i="47" s="1"/>
  <c r="Q19" s="1"/>
  <c r="M19" s="1"/>
  <c r="T19" s="1"/>
  <c r="R15"/>
  <c r="I8" i="66"/>
  <c r="Q31" i="47" l="1"/>
  <c r="M31" s="1"/>
  <c r="T31" s="1"/>
  <c r="R18"/>
  <c r="Q15"/>
  <c r="R14"/>
  <c r="Q30"/>
  <c r="M30" l="1"/>
  <c r="Q18"/>
  <c r="M15"/>
  <c r="M14" s="1"/>
  <c r="Q14"/>
  <c r="M18" l="1"/>
  <c r="M9" i="66"/>
  <c r="T30" i="47"/>
  <c r="M11" i="66"/>
  <c r="N11" s="1"/>
  <c r="N9" l="1"/>
  <c r="T18" i="47"/>
  <c r="M10" i="66"/>
  <c r="N10" s="1"/>
  <c r="N8" l="1"/>
  <c r="M8"/>
</calcChain>
</file>

<file path=xl/sharedStrings.xml><?xml version="1.0" encoding="utf-8"?>
<sst xmlns="http://schemas.openxmlformats.org/spreadsheetml/2006/main" count="243" uniqueCount="105">
  <si>
    <t>№ п/п</t>
  </si>
  <si>
    <t>Адрес МКД</t>
  </si>
  <si>
    <t>Виды, установленные частью 1 статьи 166 Жилищного Кодекса Российской Федерации</t>
  </si>
  <si>
    <t>руб.</t>
  </si>
  <si>
    <t>Стоимость капитального ремонта ВСЕГО</t>
  </si>
  <si>
    <t>Виды, установленные нормативным правовым актом Забайкальского края</t>
  </si>
  <si>
    <t>ед.</t>
  </si>
  <si>
    <t>кв.м.</t>
  </si>
  <si>
    <t>куб.м.</t>
  </si>
  <si>
    <t>Способ формирования фонда капитального ремонта</t>
  </si>
  <si>
    <t>Год</t>
  </si>
  <si>
    <t>Материал стен</t>
  </si>
  <si>
    <t>Количество этажей</t>
  </si>
  <si>
    <t>Количество подъездов</t>
  </si>
  <si>
    <t>общая площадь МКД, всего</t>
  </si>
  <si>
    <t>Количество жителей, зарегистрированных в МКД на дату утверждения краткосрочного плана</t>
  </si>
  <si>
    <t>Стоимость капитального ремонта</t>
  </si>
  <si>
    <t>Удельная стоимость капитального ремонта 1 кв. м. общей площади помещений МКД</t>
  </si>
  <si>
    <t>Предельная стоимость капитального ремонта 1 кв. м. общей площади помещений МКД</t>
  </si>
  <si>
    <t>ввода в эксплуатацию</t>
  </si>
  <si>
    <t>в том числе жилых помещений, находящихся в собственности граждан</t>
  </si>
  <si>
    <t>в том числе:</t>
  </si>
  <si>
    <t>за счет средств бюджета субъекта Российской Федерации</t>
  </si>
  <si>
    <t>за счет средств местного бюджета</t>
  </si>
  <si>
    <t>за счет средств иных источников</t>
  </si>
  <si>
    <t>кв.м</t>
  </si>
  <si>
    <t>чел.</t>
  </si>
  <si>
    <t>руб./кв.м</t>
  </si>
  <si>
    <t>X</t>
  </si>
  <si>
    <t>общий счет регионального оператора</t>
  </si>
  <si>
    <t>ремонт внутридомовых инженерных систем электро-, тепло-, газо-, водоснабжения, водоотведения</t>
  </si>
  <si>
    <t>руб</t>
  </si>
  <si>
    <t>Ремонт крыши</t>
  </si>
  <si>
    <t>электроснабжения</t>
  </si>
  <si>
    <t>теплоснабжения</t>
  </si>
  <si>
    <t>Горячего водоснабжения</t>
  </si>
  <si>
    <t>Холодного водоснабжения</t>
  </si>
  <si>
    <t>Водоотведения</t>
  </si>
  <si>
    <t>Ремонт, замена, модернизация лифтов, ремонт лифтовых шахт, машинных и блочных помещений</t>
  </si>
  <si>
    <t>Ремонт подвальных помещений, относящихся к общему имуществу в многоквартирном доме</t>
  </si>
  <si>
    <t>Ремонт фасада</t>
  </si>
  <si>
    <t>Ремонт фундамента многоквартирного дома</t>
  </si>
  <si>
    <t>Услуги по осуществлению строительного контроля</t>
  </si>
  <si>
    <t>Услуги и (или) работы по переустройству невентилируемой крыши на вентилируемую крышу, устройству выходов на кровлю</t>
  </si>
  <si>
    <t>Площадь помещений МКД:</t>
  </si>
  <si>
    <t>Плановая дата завершения работ</t>
  </si>
  <si>
    <t>завершение последнего капитального ремонта</t>
  </si>
  <si>
    <t>всего:</t>
  </si>
  <si>
    <t>за счет средств бюджета Российской Федерации</t>
  </si>
  <si>
    <t>Виды, установленные частью 3 статьи 166 Жилищного Кодекса Российской Федерации</t>
  </si>
  <si>
    <t>за счет взносов собственников помещений в МКД, уплачиваемых исходя из установленного минимального размера взноса</t>
  </si>
  <si>
    <t>за счет взносов собственников помещений в МКД, уплачиваемых в размере, превышающем установленный минимальный размер взноса</t>
  </si>
  <si>
    <t>Итого по Приаргунскогому муниципальному округу</t>
  </si>
  <si>
    <t>N п/п</t>
  </si>
  <si>
    <t>Наименование МО</t>
  </si>
  <si>
    <t>Количество жителей, зарегистрированных в МКД на дату утверждения плана</t>
  </si>
  <si>
    <t>Количество МКД</t>
  </si>
  <si>
    <t>I квартал</t>
  </si>
  <si>
    <t>II квартал</t>
  </si>
  <si>
    <t>III квартал</t>
  </si>
  <si>
    <t>IV квартал</t>
  </si>
  <si>
    <t>Всего:</t>
  </si>
  <si>
    <t>кв. м</t>
  </si>
  <si>
    <t>Итого по Приаргунского округу:</t>
  </si>
  <si>
    <t xml:space="preserve"> </t>
  </si>
  <si>
    <t>Каменные, кирпичные</t>
  </si>
  <si>
    <r>
      <t>пгт. Приаргунск, мкр. 1-й, д. 10</t>
    </r>
    <r>
      <rPr>
        <vertAlign val="superscript"/>
        <sz val="11"/>
        <rFont val="Times New Roman"/>
        <family val="1"/>
        <charset val="204"/>
      </rPr>
      <t>(3)</t>
    </r>
  </si>
  <si>
    <t>2023 год</t>
  </si>
  <si>
    <t>2024 год</t>
  </si>
  <si>
    <t>пгт. Приаргунск, мкр. 1-й, д. 10</t>
  </si>
  <si>
    <t>2025 год</t>
  </si>
  <si>
    <t>пгт. Приаргунск, мкр. 1-й, д. 11</t>
  </si>
  <si>
    <t>Кирпичные, каменные</t>
  </si>
  <si>
    <t>12.2023</t>
  </si>
  <si>
    <t>1969</t>
  </si>
  <si>
    <t>12.2025</t>
  </si>
  <si>
    <t>12.2024</t>
  </si>
  <si>
    <t>пгт. Приаргунск, ул. Ленина, д. 8</t>
  </si>
  <si>
    <t>пгт. Приаргунск, ул. Ленина, д. 10</t>
  </si>
  <si>
    <t>пгт. Приаргунск, ул. Ленина, д. 12</t>
  </si>
  <si>
    <t>пгт. Приаргунск, ул. Комсомольская, д. 10</t>
  </si>
  <si>
    <t>2023 г.</t>
  </si>
  <si>
    <t>2024 г.</t>
  </si>
  <si>
    <t>Приложение</t>
  </si>
  <si>
    <t>Муниципальный краткосрочный план реализации муниципальной программы капитального ремонта общего имущества в многоквартирных домах, расположенных на территории Приаргунского муниципального округа Забайкальского края на период 2023-2025 гг.</t>
  </si>
  <si>
    <t>пгт. Приаргунск, ул. Комсомольская, д. 4</t>
  </si>
  <si>
    <t>пгт. Приаргунск, ул. Комсомольская д. 4</t>
  </si>
  <si>
    <t>пгт. Приаргунск, ул. Первомайская, д. 11</t>
  </si>
  <si>
    <t>пгт. Приаргунск, ул. Войнов-Интернационалистов, д. 4</t>
  </si>
  <si>
    <t>2025 г.</t>
  </si>
  <si>
    <t>услуги и (или) работы по оценке технического состояния, разработке проектной документации на проведение капитального ремонта общего имущества многоквартирных домов</t>
  </si>
  <si>
    <t>услуги и (или) работы по оценке технического состояния, разработке проектной документации на проведение капитального ремонта общего имущества многоквартирных домов, являющихся объектами культурного наследия, выявленными объектами культурного наследия</t>
  </si>
  <si>
    <t xml:space="preserve">к постановлению администрации Приаргунского муниципального округа Забайкальского края    </t>
  </si>
  <si>
    <t>пгт. Приаргунск, ул. Войнов-Интернационалистов д. 4</t>
  </si>
  <si>
    <r>
      <t>пгт. Приаргунск, мкр. 1-й, д. 10</t>
    </r>
    <r>
      <rPr>
        <vertAlign val="superscript"/>
        <sz val="11"/>
        <rFont val="Times New Roman"/>
        <family val="1"/>
        <charset val="204"/>
      </rPr>
      <t>(4)</t>
    </r>
  </si>
  <si>
    <t xml:space="preserve">Таблица 3. Адресный перечень многоквартирных домов, расположенных на территории Приаргунскогомуниципального округа Забайкальского края, в отношении которых на период 2023-2025 годов планируется проведение капитального ремонта общего имущества, по видам работ по капитальному ремонту </t>
  </si>
  <si>
    <t>Таблица 1. Адресный перечень и характеристика многоквартирных домов, расположенных на территории Приаргунского муниципального округа Забайкальского края, в отношении которых на период 2023-2025 годов планируется проведение капитального ремонта общего имущества в многоквартирных домах</t>
  </si>
  <si>
    <t>Таблица 2. Планируемые показатели выполнения Муниципального краткосрочного плана реализации Региональной программы капитального ремонта общего имущества в многоквартирных домах, расположенных на территории Приаргунского муниципального округа Забайкальского края, на период 2023-2025 годов</t>
  </si>
  <si>
    <t>п.Приаргунск,мкр.1, д.28</t>
  </si>
  <si>
    <t>п.Приаргунск,мкр.1, д.25</t>
  </si>
  <si>
    <t>п.Приаргунск ,Мкр. 1-й ,д.25</t>
  </si>
  <si>
    <t>специальный счёт</t>
  </si>
  <si>
    <t>панель</t>
  </si>
  <si>
    <t>п.Приаргунск ,Мкр. 1-й, д.28</t>
  </si>
  <si>
    <t xml:space="preserve">   от 12  декабря  2024 года  №3030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</si>
</sst>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</cellStyleXfs>
  <cellXfs count="136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5" fillId="3" borderId="0" xfId="0" applyFont="1" applyFill="1"/>
    <xf numFmtId="1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vertical="center" textRotation="90" wrapText="1"/>
    </xf>
    <xf numFmtId="2" fontId="4" fillId="0" borderId="0" xfId="0" applyNumberFormat="1" applyFont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11" fillId="0" borderId="0" xfId="0" applyFont="1" applyBorder="1" applyAlignment="1">
      <alignment vertical="center" wrapText="1"/>
    </xf>
    <xf numFmtId="2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4" fontId="5" fillId="3" borderId="1" xfId="0" applyNumberFormat="1" applyFont="1" applyFill="1" applyBorder="1" applyAlignment="1">
      <alignment horizontal="right"/>
    </xf>
    <xf numFmtId="4" fontId="5" fillId="4" borderId="1" xfId="0" applyNumberFormat="1" applyFont="1" applyFill="1" applyBorder="1" applyAlignment="1">
      <alignment horizontal="right"/>
    </xf>
    <xf numFmtId="4" fontId="5" fillId="2" borderId="1" xfId="0" applyNumberFormat="1" applyFont="1" applyFill="1" applyBorder="1" applyAlignment="1">
      <alignment horizontal="right"/>
    </xf>
    <xf numFmtId="0" fontId="4" fillId="2" borderId="0" xfId="0" applyFont="1" applyFill="1"/>
    <xf numFmtId="0" fontId="5" fillId="2" borderId="0" xfId="0" applyFont="1" applyFill="1"/>
    <xf numFmtId="0" fontId="5" fillId="3" borderId="0" xfId="0" applyFont="1" applyFill="1" applyAlignment="1"/>
    <xf numFmtId="0" fontId="5" fillId="3" borderId="1" xfId="0" applyFont="1" applyFill="1" applyBorder="1" applyAlignment="1"/>
    <xf numFmtId="0" fontId="5" fillId="2" borderId="1" xfId="0" applyFont="1" applyFill="1" applyBorder="1" applyAlignment="1">
      <alignment horizontal="center"/>
    </xf>
    <xf numFmtId="4" fontId="5" fillId="3" borderId="0" xfId="0" applyNumberFormat="1" applyFont="1" applyFill="1" applyAlignment="1">
      <alignment horizontal="right"/>
    </xf>
    <xf numFmtId="4" fontId="5" fillId="3" borderId="0" xfId="0" applyNumberFormat="1" applyFont="1" applyFill="1" applyAlignment="1"/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1" fontId="11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1" fontId="9" fillId="0" borderId="1" xfId="0" applyNumberFormat="1" applyFont="1" applyBorder="1" applyAlignment="1">
      <alignment horizontal="center" wrapText="1"/>
    </xf>
    <xf numFmtId="0" fontId="0" fillId="0" borderId="0" xfId="0" applyFont="1"/>
    <xf numFmtId="4" fontId="11" fillId="0" borderId="1" xfId="0" applyNumberFormat="1" applyFont="1" applyBorder="1" applyAlignment="1">
      <alignment horizontal="center" wrapText="1"/>
    </xf>
    <xf numFmtId="4" fontId="9" fillId="0" borderId="1" xfId="0" applyNumberFormat="1" applyFont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4" fontId="6" fillId="2" borderId="1" xfId="0" applyNumberFormat="1" applyFont="1" applyFill="1" applyBorder="1" applyAlignment="1">
      <alignment horizontal="right" wrapText="1"/>
    </xf>
    <xf numFmtId="3" fontId="6" fillId="2" borderId="1" xfId="0" applyNumberFormat="1" applyFont="1" applyFill="1" applyBorder="1" applyAlignment="1">
      <alignment horizontal="right"/>
    </xf>
    <xf numFmtId="4" fontId="6" fillId="2" borderId="1" xfId="0" applyNumberFormat="1" applyFont="1" applyFill="1" applyBorder="1" applyAlignment="1">
      <alignment horizontal="right"/>
    </xf>
    <xf numFmtId="0" fontId="6" fillId="2" borderId="0" xfId="0" applyFont="1" applyFill="1"/>
    <xf numFmtId="0" fontId="6" fillId="2" borderId="1" xfId="0" applyFont="1" applyFill="1" applyBorder="1" applyAlignment="1">
      <alignment horizontal="center"/>
    </xf>
    <xf numFmtId="4" fontId="6" fillId="2" borderId="1" xfId="0" applyNumberFormat="1" applyFont="1" applyFill="1" applyBorder="1" applyAlignment="1" applyProtection="1">
      <alignment horizontal="right" wrapText="1"/>
    </xf>
    <xf numFmtId="4" fontId="6" fillId="2" borderId="1" xfId="0" applyNumberFormat="1" applyFont="1" applyFill="1" applyBorder="1" applyAlignment="1" applyProtection="1">
      <alignment wrapText="1"/>
    </xf>
    <xf numFmtId="4" fontId="6" fillId="2" borderId="1" xfId="4" applyNumberFormat="1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8" fillId="0" borderId="0" xfId="0" applyFont="1" applyAlignment="1">
      <alignment horizontal="center" wrapText="1"/>
    </xf>
    <xf numFmtId="4" fontId="6" fillId="0" borderId="1" xfId="0" applyNumberFormat="1" applyFont="1" applyFill="1" applyBorder="1" applyAlignment="1">
      <alignment horizontal="right" wrapText="1"/>
    </xf>
    <xf numFmtId="0" fontId="6" fillId="0" borderId="1" xfId="0" applyNumberFormat="1" applyFont="1" applyFill="1" applyBorder="1" applyAlignment="1" applyProtection="1">
      <alignment horizontal="left" wrapText="1"/>
    </xf>
    <xf numFmtId="0" fontId="6" fillId="0" borderId="1" xfId="0" applyFont="1" applyFill="1" applyBorder="1" applyAlignment="1">
      <alignment horizontal="center" vertical="center"/>
    </xf>
    <xf numFmtId="0" fontId="6" fillId="2" borderId="1" xfId="8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1" fontId="6" fillId="2" borderId="1" xfId="0" applyNumberFormat="1" applyFont="1" applyFill="1" applyBorder="1" applyAlignment="1" applyProtection="1">
      <alignment horizontal="center" vertical="center" wrapText="1"/>
    </xf>
    <xf numFmtId="4" fontId="6" fillId="2" borderId="1" xfId="0" applyNumberFormat="1" applyFont="1" applyFill="1" applyBorder="1" applyAlignment="1" applyProtection="1">
      <alignment horizontal="center" vertical="center" wrapText="1"/>
    </xf>
    <xf numFmtId="3" fontId="6" fillId="2" borderId="1" xfId="0" applyNumberFormat="1" applyFont="1" applyFill="1" applyBorder="1" applyAlignment="1" applyProtection="1">
      <alignment horizontal="center" vertical="center" wrapText="1"/>
    </xf>
    <xf numFmtId="4" fontId="6" fillId="2" borderId="1" xfId="0" applyNumberFormat="1" applyFont="1" applyFill="1" applyBorder="1" applyAlignment="1" applyProtection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right" vertical="center"/>
    </xf>
    <xf numFmtId="4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/>
    </xf>
    <xf numFmtId="3" fontId="6" fillId="0" borderId="1" xfId="0" applyNumberFormat="1" applyFont="1" applyFill="1" applyBorder="1" applyAlignment="1">
      <alignment horizontal="right"/>
    </xf>
    <xf numFmtId="4" fontId="6" fillId="0" borderId="1" xfId="0" applyNumberFormat="1" applyFont="1" applyFill="1" applyBorder="1" applyAlignment="1" applyProtection="1">
      <alignment horizontal="right"/>
    </xf>
    <xf numFmtId="4" fontId="6" fillId="0" borderId="1" xfId="0" applyNumberFormat="1" applyFont="1" applyFill="1" applyBorder="1" applyAlignment="1" applyProtection="1">
      <alignment horizontal="right" wrapText="1"/>
    </xf>
    <xf numFmtId="3" fontId="6" fillId="0" borderId="1" xfId="0" applyNumberFormat="1" applyFont="1" applyFill="1" applyBorder="1" applyAlignment="1" applyProtection="1">
      <alignment wrapText="1"/>
    </xf>
    <xf numFmtId="4" fontId="6" fillId="0" borderId="1" xfId="0" applyNumberFormat="1" applyFont="1" applyFill="1" applyBorder="1" applyAlignment="1" applyProtection="1">
      <alignment wrapText="1"/>
    </xf>
    <xf numFmtId="4" fontId="5" fillId="5" borderId="1" xfId="0" applyNumberFormat="1" applyFont="1" applyFill="1" applyBorder="1" applyAlignment="1">
      <alignment horizontal="right"/>
    </xf>
    <xf numFmtId="4" fontId="6" fillId="0" borderId="1" xfId="0" applyNumberFormat="1" applyFont="1" applyFill="1" applyBorder="1" applyAlignment="1">
      <alignment wrapText="1"/>
    </xf>
    <xf numFmtId="3" fontId="6" fillId="0" borderId="1" xfId="0" applyNumberFormat="1" applyFont="1" applyFill="1" applyBorder="1" applyAlignment="1"/>
    <xf numFmtId="4" fontId="6" fillId="2" borderId="1" xfId="0" applyNumberFormat="1" applyFont="1" applyFill="1" applyBorder="1" applyAlignment="1">
      <alignment wrapText="1"/>
    </xf>
    <xf numFmtId="4" fontId="6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top" wrapText="1"/>
    </xf>
    <xf numFmtId="0" fontId="5" fillId="3" borderId="0" xfId="0" applyFont="1" applyFill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textRotation="90" wrapText="1"/>
    </xf>
    <xf numFmtId="2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top" wrapText="1"/>
    </xf>
    <xf numFmtId="0" fontId="11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0" fontId="6" fillId="0" borderId="6" xfId="1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0" fontId="8" fillId="2" borderId="0" xfId="1" applyFont="1" applyFill="1" applyAlignment="1">
      <alignment horizontal="center" vertical="center" wrapText="1" readingOrder="1"/>
    </xf>
    <xf numFmtId="0" fontId="5" fillId="5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7" fillId="0" borderId="7" xfId="0" applyFont="1" applyBorder="1" applyAlignment="1">
      <alignment horizontal="center" vertical="center" wrapText="1"/>
    </xf>
  </cellXfs>
  <cellStyles count="15">
    <cellStyle name="Обычный" xfId="0" builtinId="0"/>
    <cellStyle name="Обычный 2" xfId="3"/>
    <cellStyle name="Обычный 2 2" xfId="5"/>
    <cellStyle name="Обычный 21" xfId="11"/>
    <cellStyle name="Обычный 22" xfId="6"/>
    <cellStyle name="Обычный 23" xfId="1"/>
    <cellStyle name="Обычный 23 2" xfId="2"/>
    <cellStyle name="Обычный 3" xfId="14"/>
    <cellStyle name="Обычный 3 2" xfId="7"/>
    <cellStyle name="Обычный 4" xfId="4"/>
    <cellStyle name="Обычный 4 2" xfId="13"/>
    <cellStyle name="Обычный 5" xfId="8"/>
    <cellStyle name="Обычный 5 2" xfId="12"/>
    <cellStyle name="Обычный 7" xfId="9"/>
    <cellStyle name="Обычный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2"/>
  <sheetViews>
    <sheetView view="pageBreakPreview" zoomScale="90" zoomScaleNormal="70" zoomScaleSheetLayoutView="90" workbookViewId="0">
      <selection activeCell="O10" sqref="O10"/>
    </sheetView>
  </sheetViews>
  <sheetFormatPr defaultRowHeight="15"/>
  <cols>
    <col min="1" max="1" width="6.140625" style="5" customWidth="1"/>
    <col min="2" max="2" width="42.140625" style="5" customWidth="1"/>
    <col min="3" max="3" width="16.5703125" style="5" customWidth="1"/>
    <col min="4" max="4" width="9.28515625" style="5" customWidth="1"/>
    <col min="5" max="5" width="9.28515625" style="5" bestFit="1" customWidth="1"/>
    <col min="6" max="6" width="13" style="5" customWidth="1"/>
    <col min="7" max="7" width="7.42578125" style="5" customWidth="1"/>
    <col min="8" max="8" width="6.85546875" style="5" customWidth="1"/>
    <col min="9" max="9" width="11.5703125" style="5" customWidth="1"/>
    <col min="10" max="10" width="14" style="5" customWidth="1"/>
    <col min="11" max="11" width="12" style="5" customWidth="1"/>
    <col min="12" max="12" width="8.85546875" style="5" customWidth="1"/>
    <col min="13" max="13" width="14.5703125" style="5" customWidth="1"/>
    <col min="14" max="15" width="9.42578125" style="5" bestFit="1" customWidth="1"/>
    <col min="16" max="16" width="8.42578125" style="5" customWidth="1"/>
    <col min="17" max="17" width="14.5703125" style="5" customWidth="1"/>
    <col min="18" max="18" width="16.140625" style="5" customWidth="1"/>
    <col min="19" max="19" width="8.42578125" style="5" customWidth="1"/>
    <col min="20" max="20" width="12.140625" style="5" customWidth="1"/>
    <col min="21" max="21" width="11.42578125" style="5" customWidth="1"/>
    <col min="22" max="22" width="9.28515625" style="5" bestFit="1" customWidth="1"/>
    <col min="23" max="16384" width="9.140625" style="5"/>
  </cols>
  <sheetData>
    <row r="1" spans="1:22">
      <c r="R1" s="103" t="s">
        <v>83</v>
      </c>
      <c r="S1" s="103"/>
      <c r="T1" s="103"/>
      <c r="U1" s="103"/>
      <c r="V1" s="103"/>
    </row>
    <row r="2" spans="1:22" ht="30.75" customHeight="1">
      <c r="R2" s="114" t="s">
        <v>92</v>
      </c>
      <c r="S2" s="114"/>
      <c r="T2" s="114"/>
      <c r="U2" s="114"/>
      <c r="V2" s="114"/>
    </row>
    <row r="3" spans="1:22" ht="15" customHeight="1">
      <c r="R3" s="55"/>
      <c r="S3" s="93" t="s">
        <v>104</v>
      </c>
      <c r="T3" s="93"/>
      <c r="U3" s="93"/>
      <c r="V3" s="93"/>
    </row>
    <row r="4" spans="1:22" ht="22.5" customHeight="1">
      <c r="B4" s="104" t="s">
        <v>84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</row>
    <row r="5" spans="1:22" ht="15" customHeight="1">
      <c r="A5" s="105" t="s">
        <v>96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</row>
    <row r="6" spans="1:22" ht="15" customHeight="1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</row>
    <row r="7" spans="1:22" ht="18" customHeight="1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</row>
    <row r="8" spans="1:22" ht="15" customHeight="1">
      <c r="A8" s="96" t="s">
        <v>0</v>
      </c>
      <c r="B8" s="96" t="s">
        <v>1</v>
      </c>
      <c r="C8" s="96" t="s">
        <v>9</v>
      </c>
      <c r="D8" s="96" t="s">
        <v>10</v>
      </c>
      <c r="E8" s="96"/>
      <c r="F8" s="102" t="s">
        <v>11</v>
      </c>
      <c r="G8" s="102" t="s">
        <v>12</v>
      </c>
      <c r="H8" s="102" t="s">
        <v>13</v>
      </c>
      <c r="I8" s="102" t="s">
        <v>14</v>
      </c>
      <c r="J8" s="96" t="s">
        <v>44</v>
      </c>
      <c r="K8" s="96"/>
      <c r="L8" s="102" t="s">
        <v>15</v>
      </c>
      <c r="M8" s="106" t="s">
        <v>16</v>
      </c>
      <c r="N8" s="107"/>
      <c r="O8" s="107"/>
      <c r="P8" s="107"/>
      <c r="Q8" s="107"/>
      <c r="R8" s="107"/>
      <c r="S8" s="108"/>
      <c r="T8" s="102" t="s">
        <v>17</v>
      </c>
      <c r="U8" s="102" t="s">
        <v>18</v>
      </c>
      <c r="V8" s="109" t="s">
        <v>45</v>
      </c>
    </row>
    <row r="9" spans="1:22" ht="15" customHeight="1">
      <c r="A9" s="96"/>
      <c r="B9" s="96"/>
      <c r="C9" s="96"/>
      <c r="D9" s="102" t="s">
        <v>19</v>
      </c>
      <c r="E9" s="102" t="s">
        <v>46</v>
      </c>
      <c r="F9" s="96"/>
      <c r="G9" s="96"/>
      <c r="H9" s="96"/>
      <c r="I9" s="96"/>
      <c r="J9" s="112" t="s">
        <v>47</v>
      </c>
      <c r="K9" s="102" t="s">
        <v>20</v>
      </c>
      <c r="L9" s="96"/>
      <c r="M9" s="112" t="s">
        <v>47</v>
      </c>
      <c r="N9" s="106" t="s">
        <v>21</v>
      </c>
      <c r="O9" s="107"/>
      <c r="P9" s="107"/>
      <c r="Q9" s="107"/>
      <c r="R9" s="107"/>
      <c r="S9" s="108"/>
      <c r="T9" s="96"/>
      <c r="U9" s="96"/>
      <c r="V9" s="110"/>
    </row>
    <row r="10" spans="1:22" ht="333" customHeight="1">
      <c r="A10" s="96"/>
      <c r="B10" s="96"/>
      <c r="C10" s="96"/>
      <c r="D10" s="96"/>
      <c r="E10" s="96"/>
      <c r="F10" s="96"/>
      <c r="G10" s="96"/>
      <c r="H10" s="96"/>
      <c r="I10" s="96"/>
      <c r="J10" s="113"/>
      <c r="K10" s="96"/>
      <c r="L10" s="96"/>
      <c r="M10" s="113"/>
      <c r="N10" s="12" t="s">
        <v>48</v>
      </c>
      <c r="O10" s="12" t="s">
        <v>22</v>
      </c>
      <c r="P10" s="12" t="s">
        <v>23</v>
      </c>
      <c r="Q10" s="15" t="s">
        <v>50</v>
      </c>
      <c r="R10" s="16" t="s">
        <v>51</v>
      </c>
      <c r="S10" s="12" t="s">
        <v>24</v>
      </c>
      <c r="T10" s="96"/>
      <c r="U10" s="96"/>
      <c r="V10" s="111"/>
    </row>
    <row r="11" spans="1:22">
      <c r="A11" s="97"/>
      <c r="B11" s="97"/>
      <c r="C11" s="96"/>
      <c r="D11" s="97"/>
      <c r="E11" s="97"/>
      <c r="F11" s="97"/>
      <c r="G11" s="97"/>
      <c r="H11" s="97"/>
      <c r="I11" s="13" t="s">
        <v>25</v>
      </c>
      <c r="J11" s="3" t="s">
        <v>25</v>
      </c>
      <c r="K11" s="13" t="s">
        <v>25</v>
      </c>
      <c r="L11" s="13" t="s">
        <v>26</v>
      </c>
      <c r="M11" s="3" t="s">
        <v>3</v>
      </c>
      <c r="N11" s="13" t="s">
        <v>3</v>
      </c>
      <c r="O11" s="13" t="s">
        <v>3</v>
      </c>
      <c r="P11" s="13" t="s">
        <v>3</v>
      </c>
      <c r="Q11" s="13" t="s">
        <v>3</v>
      </c>
      <c r="R11" s="13" t="s">
        <v>3</v>
      </c>
      <c r="S11" s="13" t="s">
        <v>3</v>
      </c>
      <c r="T11" s="13" t="s">
        <v>27</v>
      </c>
      <c r="U11" s="13" t="s">
        <v>27</v>
      </c>
      <c r="V11" s="13"/>
    </row>
    <row r="12" spans="1:22">
      <c r="A12" s="13">
        <v>1</v>
      </c>
      <c r="B12" s="13">
        <v>2</v>
      </c>
      <c r="C12" s="13">
        <v>3</v>
      </c>
      <c r="D12" s="13">
        <v>4</v>
      </c>
      <c r="E12" s="13">
        <v>5</v>
      </c>
      <c r="F12" s="13">
        <v>6</v>
      </c>
      <c r="G12" s="13">
        <v>7</v>
      </c>
      <c r="H12" s="13">
        <v>8</v>
      </c>
      <c r="I12" s="13">
        <v>9</v>
      </c>
      <c r="J12" s="4">
        <v>10</v>
      </c>
      <c r="K12" s="13">
        <v>11</v>
      </c>
      <c r="L12" s="13">
        <v>12</v>
      </c>
      <c r="M12" s="4">
        <v>13</v>
      </c>
      <c r="N12" s="13">
        <v>14</v>
      </c>
      <c r="O12" s="13">
        <v>15</v>
      </c>
      <c r="P12" s="13">
        <v>16</v>
      </c>
      <c r="Q12" s="13">
        <v>17</v>
      </c>
      <c r="R12" s="13">
        <v>18</v>
      </c>
      <c r="S12" s="4">
        <v>19</v>
      </c>
      <c r="T12" s="13">
        <v>20</v>
      </c>
      <c r="U12" s="13">
        <v>21</v>
      </c>
      <c r="V12" s="13">
        <v>22</v>
      </c>
    </row>
    <row r="13" spans="1:22" ht="29.25" customHeight="1">
      <c r="A13" s="94" t="s">
        <v>67</v>
      </c>
      <c r="B13" s="94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9"/>
    </row>
    <row r="14" spans="1:22" s="26" customFormat="1" ht="36.75" customHeight="1">
      <c r="A14" s="98" t="s">
        <v>52</v>
      </c>
      <c r="B14" s="99"/>
      <c r="C14" s="74" t="s">
        <v>28</v>
      </c>
      <c r="D14" s="74" t="s">
        <v>28</v>
      </c>
      <c r="E14" s="74" t="s">
        <v>28</v>
      </c>
      <c r="F14" s="74" t="s">
        <v>28</v>
      </c>
      <c r="G14" s="74" t="s">
        <v>28</v>
      </c>
      <c r="H14" s="74" t="s">
        <v>28</v>
      </c>
      <c r="I14" s="75">
        <f>I15</f>
        <v>4300.3</v>
      </c>
      <c r="J14" s="76">
        <f t="shared" ref="J14:S14" si="0">J15</f>
        <v>3265.4</v>
      </c>
      <c r="K14" s="76">
        <f t="shared" si="0"/>
        <v>791.4</v>
      </c>
      <c r="L14" s="76">
        <f t="shared" si="0"/>
        <v>70</v>
      </c>
      <c r="M14" s="76">
        <f t="shared" si="0"/>
        <v>2002130.01</v>
      </c>
      <c r="N14" s="76">
        <f t="shared" si="0"/>
        <v>0</v>
      </c>
      <c r="O14" s="76">
        <f t="shared" si="0"/>
        <v>0</v>
      </c>
      <c r="P14" s="76">
        <f t="shared" si="0"/>
        <v>0</v>
      </c>
      <c r="Q14" s="76">
        <f t="shared" si="0"/>
        <v>2002130.01</v>
      </c>
      <c r="R14" s="76">
        <f t="shared" si="0"/>
        <v>2002130.01</v>
      </c>
      <c r="S14" s="76">
        <f t="shared" si="0"/>
        <v>0</v>
      </c>
      <c r="T14" s="74" t="s">
        <v>28</v>
      </c>
      <c r="U14" s="74" t="s">
        <v>28</v>
      </c>
      <c r="V14" s="74" t="s">
        <v>28</v>
      </c>
    </row>
    <row r="15" spans="1:22" s="26" customFormat="1" ht="51" customHeight="1">
      <c r="A15" s="59">
        <v>1</v>
      </c>
      <c r="B15" s="63" t="s">
        <v>69</v>
      </c>
      <c r="C15" s="60" t="s">
        <v>29</v>
      </c>
      <c r="D15" s="61">
        <v>1969</v>
      </c>
      <c r="E15" s="61" t="s">
        <v>28</v>
      </c>
      <c r="F15" s="50" t="s">
        <v>72</v>
      </c>
      <c r="G15" s="61">
        <v>5</v>
      </c>
      <c r="H15" s="61">
        <v>4</v>
      </c>
      <c r="I15" s="64">
        <v>4300.3</v>
      </c>
      <c r="J15" s="64">
        <v>3265.4</v>
      </c>
      <c r="K15" s="64">
        <v>791.4</v>
      </c>
      <c r="L15" s="65">
        <v>70</v>
      </c>
      <c r="M15" s="64">
        <f>SUM(N15:Q15)</f>
        <v>2002130.01</v>
      </c>
      <c r="N15" s="64">
        <v>0</v>
      </c>
      <c r="O15" s="64">
        <v>0</v>
      </c>
      <c r="P15" s="64">
        <v>0</v>
      </c>
      <c r="Q15" s="64">
        <f>R15</f>
        <v>2002130.01</v>
      </c>
      <c r="R15" s="64">
        <f>'Таблица 3 Приаргунский округ'!C10</f>
        <v>2002130.01</v>
      </c>
      <c r="S15" s="64">
        <v>0</v>
      </c>
      <c r="T15" s="64">
        <v>613.13</v>
      </c>
      <c r="U15" s="64">
        <v>861.83</v>
      </c>
      <c r="V15" s="62" t="s">
        <v>73</v>
      </c>
    </row>
    <row r="16" spans="1:22" s="6" customFormat="1" ht="24.95" customHeight="1">
      <c r="A16" s="94" t="s">
        <v>68</v>
      </c>
      <c r="B16" s="94"/>
      <c r="C16" s="28"/>
      <c r="D16" s="28"/>
      <c r="E16" s="28"/>
      <c r="F16" s="28"/>
      <c r="G16" s="28"/>
      <c r="H16" s="28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2"/>
      <c r="T16" s="28"/>
      <c r="U16" s="28"/>
      <c r="V16" s="29"/>
    </row>
    <row r="17" spans="1:22" s="27" customFormat="1" ht="34.5" customHeight="1">
      <c r="A17" s="100" t="s">
        <v>52</v>
      </c>
      <c r="B17" s="101"/>
      <c r="C17" s="74" t="s">
        <v>28</v>
      </c>
      <c r="D17" s="74" t="s">
        <v>28</v>
      </c>
      <c r="E17" s="74" t="s">
        <v>28</v>
      </c>
      <c r="F17" s="74" t="s">
        <v>28</v>
      </c>
      <c r="G17" s="74" t="s">
        <v>28</v>
      </c>
      <c r="H17" s="74" t="s">
        <v>28</v>
      </c>
      <c r="I17" s="76">
        <f>I18+I19+I20+I21+I22+I23+I24+I25+I26+I27</f>
        <v>23379.3</v>
      </c>
      <c r="J17" s="76">
        <f t="shared" ref="J17:R17" si="1">J18+J19+J20+J21+J22+J23+J24+J25+J26+J27</f>
        <v>19185.23</v>
      </c>
      <c r="K17" s="76">
        <f t="shared" si="1"/>
        <v>13021.77</v>
      </c>
      <c r="L17" s="76">
        <f t="shared" si="1"/>
        <v>551</v>
      </c>
      <c r="M17" s="76">
        <f t="shared" si="1"/>
        <v>25223137.479999993</v>
      </c>
      <c r="N17" s="76">
        <f t="shared" si="1"/>
        <v>0</v>
      </c>
      <c r="O17" s="76">
        <f t="shared" si="1"/>
        <v>0</v>
      </c>
      <c r="P17" s="76">
        <f t="shared" si="1"/>
        <v>0</v>
      </c>
      <c r="Q17" s="76">
        <f t="shared" si="1"/>
        <v>25223137.479999993</v>
      </c>
      <c r="R17" s="76">
        <f t="shared" si="1"/>
        <v>25223137.479999993</v>
      </c>
      <c r="S17" s="76">
        <f t="shared" ref="S17" si="2">S18+S19+S20+S21+S22+S23+S24</f>
        <v>0</v>
      </c>
      <c r="T17" s="74" t="s">
        <v>28</v>
      </c>
      <c r="U17" s="74" t="s">
        <v>28</v>
      </c>
      <c r="V17" s="74" t="s">
        <v>28</v>
      </c>
    </row>
    <row r="18" spans="1:22" s="27" customFormat="1" ht="34.5" customHeight="1">
      <c r="A18" s="59">
        <v>1</v>
      </c>
      <c r="B18" s="50" t="s">
        <v>94</v>
      </c>
      <c r="C18" s="60" t="s">
        <v>29</v>
      </c>
      <c r="D18" s="61">
        <v>1969</v>
      </c>
      <c r="E18" s="61" t="s">
        <v>28</v>
      </c>
      <c r="F18" s="50" t="s">
        <v>72</v>
      </c>
      <c r="G18" s="61">
        <v>5</v>
      </c>
      <c r="H18" s="61">
        <v>4</v>
      </c>
      <c r="I18" s="64">
        <v>4300.3</v>
      </c>
      <c r="J18" s="64">
        <v>3265.4</v>
      </c>
      <c r="K18" s="64">
        <v>791.4</v>
      </c>
      <c r="L18" s="65">
        <v>70</v>
      </c>
      <c r="M18" s="64">
        <f t="shared" ref="M18:M23" si="3">N18+O18+P18+Q18</f>
        <v>336004.93</v>
      </c>
      <c r="N18" s="64">
        <v>0</v>
      </c>
      <c r="O18" s="64">
        <v>0</v>
      </c>
      <c r="P18" s="64">
        <v>0</v>
      </c>
      <c r="Q18" s="64">
        <f>R18</f>
        <v>336004.93</v>
      </c>
      <c r="R18" s="64">
        <f>'Таблица 3 Приаргунский округ'!C13</f>
        <v>336004.93</v>
      </c>
      <c r="S18" s="64">
        <v>0</v>
      </c>
      <c r="T18" s="64">
        <f t="shared" ref="T18" si="4">M18/J18</f>
        <v>102.89855147914497</v>
      </c>
      <c r="U18" s="64">
        <v>102.6</v>
      </c>
      <c r="V18" s="62" t="s">
        <v>76</v>
      </c>
    </row>
    <row r="19" spans="1:22" s="27" customFormat="1" ht="34.5" customHeight="1">
      <c r="A19" s="59">
        <v>2</v>
      </c>
      <c r="B19" s="66" t="s">
        <v>77</v>
      </c>
      <c r="C19" s="50" t="s">
        <v>29</v>
      </c>
      <c r="D19" s="67">
        <v>1961</v>
      </c>
      <c r="E19" s="67" t="s">
        <v>28</v>
      </c>
      <c r="F19" s="68" t="s">
        <v>65</v>
      </c>
      <c r="G19" s="69">
        <v>2</v>
      </c>
      <c r="H19" s="69">
        <v>2</v>
      </c>
      <c r="I19" s="70">
        <v>642.1</v>
      </c>
      <c r="J19" s="70">
        <v>642.1</v>
      </c>
      <c r="K19" s="70">
        <f>J19-39.3</f>
        <v>602.80000000000007</v>
      </c>
      <c r="L19" s="71">
        <v>36</v>
      </c>
      <c r="M19" s="64">
        <f t="shared" si="3"/>
        <v>3611535.82</v>
      </c>
      <c r="N19" s="70">
        <v>0</v>
      </c>
      <c r="O19" s="70">
        <v>0</v>
      </c>
      <c r="P19" s="70">
        <v>0</v>
      </c>
      <c r="Q19" s="64">
        <f t="shared" ref="Q19:Q24" si="5">R19</f>
        <v>3611535.82</v>
      </c>
      <c r="R19" s="72">
        <f>'Таблица 3 Приаргунский округ'!C14</f>
        <v>3611535.82</v>
      </c>
      <c r="S19" s="73">
        <v>0</v>
      </c>
      <c r="T19" s="73">
        <f>M19/I19</f>
        <v>5624.5691013860769</v>
      </c>
      <c r="U19" s="70">
        <v>5624.57</v>
      </c>
      <c r="V19" s="62" t="s">
        <v>76</v>
      </c>
    </row>
    <row r="20" spans="1:22" s="27" customFormat="1" ht="34.5" customHeight="1">
      <c r="A20" s="59">
        <v>3</v>
      </c>
      <c r="B20" s="66" t="s">
        <v>78</v>
      </c>
      <c r="C20" s="50" t="s">
        <v>29</v>
      </c>
      <c r="D20" s="67">
        <v>1961</v>
      </c>
      <c r="E20" s="67" t="s">
        <v>28</v>
      </c>
      <c r="F20" s="68" t="s">
        <v>65</v>
      </c>
      <c r="G20" s="69">
        <v>2</v>
      </c>
      <c r="H20" s="69">
        <v>2</v>
      </c>
      <c r="I20" s="70">
        <v>636.5</v>
      </c>
      <c r="J20" s="70">
        <v>636.5</v>
      </c>
      <c r="K20" s="70">
        <f>J20</f>
        <v>636.5</v>
      </c>
      <c r="L20" s="71">
        <v>27</v>
      </c>
      <c r="M20" s="64">
        <f t="shared" si="3"/>
        <v>2921564.7</v>
      </c>
      <c r="N20" s="70">
        <v>0</v>
      </c>
      <c r="O20" s="70">
        <v>0</v>
      </c>
      <c r="P20" s="70">
        <v>0</v>
      </c>
      <c r="Q20" s="64">
        <f t="shared" si="5"/>
        <v>2921564.7</v>
      </c>
      <c r="R20" s="72">
        <f>'Таблица 3 Приаргунский округ'!C15</f>
        <v>2921564.7</v>
      </c>
      <c r="S20" s="73">
        <v>0</v>
      </c>
      <c r="T20" s="73">
        <f>M20/I20</f>
        <v>4590.0466614296938</v>
      </c>
      <c r="U20" s="70">
        <v>4590.05</v>
      </c>
      <c r="V20" s="62" t="s">
        <v>76</v>
      </c>
    </row>
    <row r="21" spans="1:22" s="27" customFormat="1" ht="34.5" customHeight="1">
      <c r="A21" s="59">
        <v>4</v>
      </c>
      <c r="B21" s="66" t="s">
        <v>79</v>
      </c>
      <c r="C21" s="50" t="s">
        <v>29</v>
      </c>
      <c r="D21" s="67">
        <v>1971</v>
      </c>
      <c r="E21" s="67" t="s">
        <v>28</v>
      </c>
      <c r="F21" s="68" t="s">
        <v>65</v>
      </c>
      <c r="G21" s="69">
        <v>2</v>
      </c>
      <c r="H21" s="69">
        <v>2</v>
      </c>
      <c r="I21" s="70">
        <v>670.8</v>
      </c>
      <c r="J21" s="70">
        <v>670.8</v>
      </c>
      <c r="K21" s="70">
        <f>J21-29.7</f>
        <v>641.09999999999991</v>
      </c>
      <c r="L21" s="71">
        <v>25</v>
      </c>
      <c r="M21" s="64">
        <f t="shared" si="3"/>
        <v>3043062.63</v>
      </c>
      <c r="N21" s="70">
        <v>0</v>
      </c>
      <c r="O21" s="70">
        <v>0</v>
      </c>
      <c r="P21" s="70">
        <v>0</v>
      </c>
      <c r="Q21" s="64">
        <f t="shared" si="5"/>
        <v>3043062.63</v>
      </c>
      <c r="R21" s="72">
        <f>'Таблица 3 Приаргунский округ'!C16</f>
        <v>3043062.63</v>
      </c>
      <c r="S21" s="73">
        <v>0</v>
      </c>
      <c r="T21" s="73">
        <f>M21/I21</f>
        <v>4536.4678443649373</v>
      </c>
      <c r="U21" s="70">
        <v>4536.47</v>
      </c>
      <c r="V21" s="62" t="s">
        <v>76</v>
      </c>
    </row>
    <row r="22" spans="1:22" s="27" customFormat="1" ht="34.5" customHeight="1">
      <c r="A22" s="59">
        <v>5</v>
      </c>
      <c r="B22" s="66" t="s">
        <v>80</v>
      </c>
      <c r="C22" s="50" t="s">
        <v>29</v>
      </c>
      <c r="D22" s="67">
        <v>1961</v>
      </c>
      <c r="E22" s="67" t="s">
        <v>28</v>
      </c>
      <c r="F22" s="68" t="s">
        <v>65</v>
      </c>
      <c r="G22" s="69">
        <v>2</v>
      </c>
      <c r="H22" s="69">
        <v>2</v>
      </c>
      <c r="I22" s="70">
        <v>1224</v>
      </c>
      <c r="J22" s="70">
        <v>1224</v>
      </c>
      <c r="K22" s="70">
        <f>J22-91.7</f>
        <v>1132.3</v>
      </c>
      <c r="L22" s="71">
        <v>28</v>
      </c>
      <c r="M22" s="64">
        <f t="shared" si="3"/>
        <v>3519551.69</v>
      </c>
      <c r="N22" s="70">
        <v>0</v>
      </c>
      <c r="O22" s="70">
        <v>0</v>
      </c>
      <c r="P22" s="70">
        <v>0</v>
      </c>
      <c r="Q22" s="64">
        <f t="shared" si="5"/>
        <v>3519551.69</v>
      </c>
      <c r="R22" s="72">
        <f>'Таблица 3 Приаргунский округ'!C17</f>
        <v>3519551.69</v>
      </c>
      <c r="S22" s="73">
        <v>0</v>
      </c>
      <c r="T22" s="73">
        <f>M22/I22</f>
        <v>2875.4507271241828</v>
      </c>
      <c r="U22" s="70">
        <v>2875.45</v>
      </c>
      <c r="V22" s="62" t="s">
        <v>76</v>
      </c>
    </row>
    <row r="23" spans="1:22" s="27" customFormat="1" ht="34.5" customHeight="1">
      <c r="A23" s="59">
        <v>6</v>
      </c>
      <c r="B23" s="63" t="s">
        <v>85</v>
      </c>
      <c r="C23" s="60" t="s">
        <v>29</v>
      </c>
      <c r="D23" s="61" t="s">
        <v>74</v>
      </c>
      <c r="E23" s="61" t="s">
        <v>28</v>
      </c>
      <c r="F23" s="50" t="s">
        <v>72</v>
      </c>
      <c r="G23" s="61">
        <v>2</v>
      </c>
      <c r="H23" s="61">
        <v>2</v>
      </c>
      <c r="I23" s="64">
        <v>1268</v>
      </c>
      <c r="J23" s="64">
        <v>719</v>
      </c>
      <c r="K23" s="64">
        <v>719</v>
      </c>
      <c r="L23" s="65">
        <v>31</v>
      </c>
      <c r="M23" s="64">
        <f t="shared" si="3"/>
        <v>3556787.45</v>
      </c>
      <c r="N23" s="64">
        <v>0</v>
      </c>
      <c r="O23" s="64">
        <v>0</v>
      </c>
      <c r="P23" s="64">
        <v>0</v>
      </c>
      <c r="Q23" s="64">
        <f t="shared" si="5"/>
        <v>3556787.45</v>
      </c>
      <c r="R23" s="64">
        <f>'Таблица 3 Приаргунский округ'!C18</f>
        <v>3556787.45</v>
      </c>
      <c r="S23" s="64">
        <v>0</v>
      </c>
      <c r="T23" s="64">
        <f t="shared" ref="T23:T25" si="6">M23/J23</f>
        <v>4946.8531988873438</v>
      </c>
      <c r="U23" s="64">
        <v>4946.8500000000004</v>
      </c>
      <c r="V23" s="62" t="s">
        <v>76</v>
      </c>
    </row>
    <row r="24" spans="1:22" s="26" customFormat="1" ht="51" customHeight="1">
      <c r="A24" s="59">
        <v>7</v>
      </c>
      <c r="B24" s="63" t="s">
        <v>88</v>
      </c>
      <c r="C24" s="60" t="s">
        <v>29</v>
      </c>
      <c r="D24" s="61">
        <v>1969</v>
      </c>
      <c r="E24" s="61" t="s">
        <v>28</v>
      </c>
      <c r="F24" s="50" t="s">
        <v>72</v>
      </c>
      <c r="G24" s="61">
        <v>2</v>
      </c>
      <c r="H24" s="61">
        <v>2</v>
      </c>
      <c r="I24" s="64">
        <v>727</v>
      </c>
      <c r="J24" s="64">
        <v>690.47</v>
      </c>
      <c r="K24" s="64">
        <v>727</v>
      </c>
      <c r="L24" s="65">
        <v>23</v>
      </c>
      <c r="M24" s="64">
        <f>N24+O24+P24+Q24</f>
        <v>3195274.76</v>
      </c>
      <c r="N24" s="64">
        <v>0</v>
      </c>
      <c r="O24" s="64">
        <v>0</v>
      </c>
      <c r="P24" s="64">
        <v>0</v>
      </c>
      <c r="Q24" s="64">
        <f t="shared" si="5"/>
        <v>3195274.76</v>
      </c>
      <c r="R24" s="64">
        <f>'Таблица 3 Приаргунский округ'!C19</f>
        <v>3195274.76</v>
      </c>
      <c r="S24" s="64">
        <v>0</v>
      </c>
      <c r="T24" s="64">
        <f t="shared" si="6"/>
        <v>4627.6807971381804</v>
      </c>
      <c r="U24" s="64">
        <v>4627.68</v>
      </c>
      <c r="V24" s="62" t="s">
        <v>76</v>
      </c>
    </row>
    <row r="25" spans="1:22" s="26" customFormat="1" ht="51" customHeight="1">
      <c r="A25" s="59">
        <v>8</v>
      </c>
      <c r="B25" s="63" t="s">
        <v>71</v>
      </c>
      <c r="C25" s="60" t="s">
        <v>29</v>
      </c>
      <c r="D25" s="61">
        <v>1970</v>
      </c>
      <c r="E25" s="61" t="s">
        <v>28</v>
      </c>
      <c r="F25" s="50" t="s">
        <v>72</v>
      </c>
      <c r="G25" s="61">
        <v>5</v>
      </c>
      <c r="H25" s="61">
        <v>4</v>
      </c>
      <c r="I25" s="64">
        <v>4279.8999999999996</v>
      </c>
      <c r="J25" s="64">
        <v>3323.59</v>
      </c>
      <c r="K25" s="64">
        <v>1190.49</v>
      </c>
      <c r="L25" s="65">
        <v>72</v>
      </c>
      <c r="M25" s="64">
        <f>SUM(N25:Q25)</f>
        <v>815684.4</v>
      </c>
      <c r="N25" s="64">
        <v>0</v>
      </c>
      <c r="O25" s="64">
        <v>0</v>
      </c>
      <c r="P25" s="64">
        <v>0</v>
      </c>
      <c r="Q25" s="64">
        <f>R25</f>
        <v>815684.4</v>
      </c>
      <c r="R25" s="64">
        <f>'Таблица 3 Приаргунский округ'!C20</f>
        <v>815684.4</v>
      </c>
      <c r="S25" s="64">
        <v>0</v>
      </c>
      <c r="T25" s="64">
        <f t="shared" si="6"/>
        <v>245.42269052440284</v>
      </c>
      <c r="U25" s="64">
        <v>245.42</v>
      </c>
      <c r="V25" s="62" t="s">
        <v>76</v>
      </c>
    </row>
    <row r="26" spans="1:22" s="26" customFormat="1" ht="51" customHeight="1">
      <c r="A26" s="59">
        <v>9</v>
      </c>
      <c r="B26" s="50" t="s">
        <v>100</v>
      </c>
      <c r="C26" s="60" t="s">
        <v>101</v>
      </c>
      <c r="D26" s="67">
        <v>1976</v>
      </c>
      <c r="E26" s="67" t="s">
        <v>28</v>
      </c>
      <c r="F26" s="50" t="s">
        <v>102</v>
      </c>
      <c r="G26" s="69">
        <v>5</v>
      </c>
      <c r="H26" s="69">
        <v>4</v>
      </c>
      <c r="I26" s="90">
        <v>5299.7</v>
      </c>
      <c r="J26" s="64">
        <v>4669.17</v>
      </c>
      <c r="K26" s="64">
        <v>2253.5</v>
      </c>
      <c r="L26" s="65">
        <v>112</v>
      </c>
      <c r="M26" s="64">
        <f>N26+O26+P26+Q26</f>
        <v>1981963.08</v>
      </c>
      <c r="N26" s="70">
        <v>0</v>
      </c>
      <c r="O26" s="70">
        <v>0</v>
      </c>
      <c r="P26" s="70">
        <v>0</v>
      </c>
      <c r="Q26" s="90">
        <v>1981963.08</v>
      </c>
      <c r="R26" s="92">
        <v>1981963.08</v>
      </c>
      <c r="S26" s="91">
        <v>0</v>
      </c>
      <c r="T26" s="91">
        <f>M26/I26</f>
        <v>373.97646659244867</v>
      </c>
      <c r="U26" s="64">
        <v>373.98</v>
      </c>
      <c r="V26" s="62" t="s">
        <v>76</v>
      </c>
    </row>
    <row r="27" spans="1:22" s="26" customFormat="1" ht="51" customHeight="1">
      <c r="A27" s="59">
        <v>10</v>
      </c>
      <c r="B27" s="50" t="s">
        <v>103</v>
      </c>
      <c r="C27" s="60" t="s">
        <v>101</v>
      </c>
      <c r="D27" s="61">
        <v>1977</v>
      </c>
      <c r="E27" s="61" t="s">
        <v>28</v>
      </c>
      <c r="F27" s="50" t="s">
        <v>72</v>
      </c>
      <c r="G27" s="61">
        <v>5</v>
      </c>
      <c r="H27" s="61">
        <v>4</v>
      </c>
      <c r="I27" s="90">
        <v>4331</v>
      </c>
      <c r="J27" s="64">
        <v>3344.2</v>
      </c>
      <c r="K27" s="64">
        <v>4327.68</v>
      </c>
      <c r="L27" s="65">
        <v>127</v>
      </c>
      <c r="M27" s="64">
        <f>N27+O27+P27+Q27</f>
        <v>2241708.02</v>
      </c>
      <c r="N27" s="64">
        <v>0</v>
      </c>
      <c r="O27" s="64">
        <v>0</v>
      </c>
      <c r="P27" s="64">
        <v>0</v>
      </c>
      <c r="Q27" s="90">
        <v>2241708.02</v>
      </c>
      <c r="R27" s="90">
        <v>2241708.02</v>
      </c>
      <c r="S27" s="90">
        <v>0</v>
      </c>
      <c r="T27" s="91">
        <f>M27/I27</f>
        <v>517.59594089124914</v>
      </c>
      <c r="U27" s="64">
        <v>517.6</v>
      </c>
      <c r="V27" s="62" t="s">
        <v>76</v>
      </c>
    </row>
    <row r="28" spans="1:22" s="6" customFormat="1" ht="24.95" customHeight="1">
      <c r="A28" s="94" t="s">
        <v>70</v>
      </c>
      <c r="B28" s="94"/>
      <c r="C28" s="28"/>
      <c r="D28" s="28"/>
      <c r="E28" s="28"/>
      <c r="G28" s="28"/>
      <c r="H28" s="28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2"/>
      <c r="T28" s="28"/>
      <c r="U28" s="28"/>
      <c r="V28" s="29"/>
    </row>
    <row r="29" spans="1:22" s="27" customFormat="1" ht="33.75" customHeight="1">
      <c r="A29" s="95" t="s">
        <v>52</v>
      </c>
      <c r="B29" s="95"/>
      <c r="C29" s="30" t="s">
        <v>28</v>
      </c>
      <c r="D29" s="30" t="s">
        <v>28</v>
      </c>
      <c r="E29" s="30" t="s">
        <v>28</v>
      </c>
      <c r="F29" s="30" t="s">
        <v>28</v>
      </c>
      <c r="G29" s="30" t="s">
        <v>28</v>
      </c>
      <c r="H29" s="30" t="s">
        <v>28</v>
      </c>
      <c r="I29" s="76">
        <f>I30+I31+I32</f>
        <v>10072.200000000001</v>
      </c>
      <c r="J29" s="76">
        <f>J30+J31+J32</f>
        <v>7416.99</v>
      </c>
      <c r="K29" s="76">
        <f t="shared" ref="K29:S29" si="7">K30+K31+K32</f>
        <v>2761.89</v>
      </c>
      <c r="L29" s="76">
        <f t="shared" si="7"/>
        <v>174</v>
      </c>
      <c r="M29" s="76">
        <f t="shared" si="7"/>
        <v>9653009.7160000019</v>
      </c>
      <c r="N29" s="76">
        <f t="shared" si="7"/>
        <v>0</v>
      </c>
      <c r="O29" s="76">
        <f t="shared" si="7"/>
        <v>0</v>
      </c>
      <c r="P29" s="76">
        <f t="shared" si="7"/>
        <v>0</v>
      </c>
      <c r="Q29" s="76">
        <f t="shared" si="7"/>
        <v>9653009.7160000019</v>
      </c>
      <c r="R29" s="76">
        <f t="shared" si="7"/>
        <v>9653009.7160000019</v>
      </c>
      <c r="S29" s="76">
        <f t="shared" si="7"/>
        <v>0</v>
      </c>
      <c r="T29" s="74" t="s">
        <v>28</v>
      </c>
      <c r="U29" s="74" t="s">
        <v>28</v>
      </c>
      <c r="V29" s="74" t="s">
        <v>28</v>
      </c>
    </row>
    <row r="30" spans="1:22" s="26" customFormat="1" ht="48.75" customHeight="1">
      <c r="A30" s="59">
        <v>1</v>
      </c>
      <c r="B30" s="63" t="s">
        <v>69</v>
      </c>
      <c r="C30" s="60" t="s">
        <v>29</v>
      </c>
      <c r="D30" s="61">
        <v>1969</v>
      </c>
      <c r="E30" s="61" t="s">
        <v>28</v>
      </c>
      <c r="F30" s="50" t="s">
        <v>72</v>
      </c>
      <c r="G30" s="61">
        <v>5</v>
      </c>
      <c r="H30" s="61">
        <v>4</v>
      </c>
      <c r="I30" s="64">
        <v>4300.3</v>
      </c>
      <c r="J30" s="64">
        <v>3265.4</v>
      </c>
      <c r="K30" s="64">
        <v>791.4</v>
      </c>
      <c r="L30" s="65">
        <v>70</v>
      </c>
      <c r="M30" s="64">
        <f>SUM(N30:Q30)</f>
        <v>7585981.3560000006</v>
      </c>
      <c r="N30" s="64">
        <v>0</v>
      </c>
      <c r="O30" s="64">
        <v>0</v>
      </c>
      <c r="P30" s="64">
        <v>0</v>
      </c>
      <c r="Q30" s="64">
        <f t="shared" ref="Q30" si="8">R30</f>
        <v>7585981.3560000006</v>
      </c>
      <c r="R30" s="64">
        <f>'Таблица 3 Приаргунский округ'!C25</f>
        <v>7585981.3560000006</v>
      </c>
      <c r="S30" s="64">
        <v>0</v>
      </c>
      <c r="T30" s="64">
        <f t="shared" ref="T30" si="9">M30/J30</f>
        <v>2323.1400000000003</v>
      </c>
      <c r="U30" s="64">
        <v>2323.14</v>
      </c>
      <c r="V30" s="62" t="s">
        <v>75</v>
      </c>
    </row>
    <row r="31" spans="1:22" s="26" customFormat="1" ht="48.75" customHeight="1">
      <c r="A31" s="59">
        <v>2</v>
      </c>
      <c r="B31" s="63" t="s">
        <v>71</v>
      </c>
      <c r="C31" s="60" t="s">
        <v>29</v>
      </c>
      <c r="D31" s="61">
        <v>1970</v>
      </c>
      <c r="E31" s="61" t="s">
        <v>28</v>
      </c>
      <c r="F31" s="50" t="s">
        <v>72</v>
      </c>
      <c r="G31" s="61">
        <v>5</v>
      </c>
      <c r="H31" s="61">
        <v>4</v>
      </c>
      <c r="I31" s="64">
        <v>4279.8999999999996</v>
      </c>
      <c r="J31" s="64">
        <v>3323.59</v>
      </c>
      <c r="K31" s="64">
        <v>1190.49</v>
      </c>
      <c r="L31" s="65">
        <v>72</v>
      </c>
      <c r="M31" s="64">
        <f t="shared" ref="M31" si="10">SUM(N31:Q31)</f>
        <v>595620.56000000006</v>
      </c>
      <c r="N31" s="64">
        <v>0</v>
      </c>
      <c r="O31" s="64">
        <v>0</v>
      </c>
      <c r="P31" s="64">
        <v>0</v>
      </c>
      <c r="Q31" s="64">
        <f>R31</f>
        <v>595620.56000000006</v>
      </c>
      <c r="R31" s="64">
        <f>'Таблица 3 Приаргунский округ'!C26</f>
        <v>595620.56000000006</v>
      </c>
      <c r="S31" s="64">
        <v>0</v>
      </c>
      <c r="T31" s="64">
        <f t="shared" ref="T31" si="11">M31/J31</f>
        <v>179.20999882657009</v>
      </c>
      <c r="U31" s="64">
        <v>179.21</v>
      </c>
      <c r="V31" s="62" t="s">
        <v>75</v>
      </c>
    </row>
    <row r="32" spans="1:22" s="26" customFormat="1" ht="48.75" customHeight="1">
      <c r="A32" s="89">
        <v>3</v>
      </c>
      <c r="B32" s="63" t="s">
        <v>87</v>
      </c>
      <c r="C32" s="60" t="s">
        <v>29</v>
      </c>
      <c r="D32" s="61">
        <v>1988</v>
      </c>
      <c r="E32" s="61" t="s">
        <v>28</v>
      </c>
      <c r="F32" s="50" t="s">
        <v>72</v>
      </c>
      <c r="G32" s="61">
        <v>2</v>
      </c>
      <c r="H32" s="61">
        <v>2</v>
      </c>
      <c r="I32" s="64">
        <v>1492</v>
      </c>
      <c r="J32" s="64">
        <v>828</v>
      </c>
      <c r="K32" s="64">
        <v>780</v>
      </c>
      <c r="L32" s="65">
        <v>32</v>
      </c>
      <c r="M32" s="64">
        <f>N32+O32+P32+Q32</f>
        <v>1471407.8</v>
      </c>
      <c r="N32" s="64">
        <v>0</v>
      </c>
      <c r="O32" s="64">
        <v>0</v>
      </c>
      <c r="P32" s="64">
        <v>0</v>
      </c>
      <c r="Q32" s="64">
        <f>R32</f>
        <v>1471407.8</v>
      </c>
      <c r="R32" s="64">
        <f>'Таблица 3 Приаргунский округ'!C27</f>
        <v>1471407.8</v>
      </c>
      <c r="S32" s="64">
        <v>0</v>
      </c>
      <c r="T32" s="64">
        <f>M32/J32</f>
        <v>1777.0625603864735</v>
      </c>
      <c r="U32" s="64">
        <v>1777.06</v>
      </c>
      <c r="V32" s="62" t="s">
        <v>75</v>
      </c>
    </row>
  </sheetData>
  <mergeCells count="31">
    <mergeCell ref="R1:V1"/>
    <mergeCell ref="B4:V4"/>
    <mergeCell ref="A5:V5"/>
    <mergeCell ref="L8:L10"/>
    <mergeCell ref="M8:S8"/>
    <mergeCell ref="U8:U10"/>
    <mergeCell ref="V8:V10"/>
    <mergeCell ref="D9:D11"/>
    <mergeCell ref="E9:E11"/>
    <mergeCell ref="J9:J10"/>
    <mergeCell ref="K9:K10"/>
    <mergeCell ref="N9:S9"/>
    <mergeCell ref="F8:F11"/>
    <mergeCell ref="M9:M10"/>
    <mergeCell ref="G8:G11"/>
    <mergeCell ref="R2:V2"/>
    <mergeCell ref="S3:V3"/>
    <mergeCell ref="A28:B28"/>
    <mergeCell ref="A29:B29"/>
    <mergeCell ref="A8:A11"/>
    <mergeCell ref="B8:B11"/>
    <mergeCell ref="A13:B13"/>
    <mergeCell ref="A14:B14"/>
    <mergeCell ref="A16:B16"/>
    <mergeCell ref="A17:B17"/>
    <mergeCell ref="H8:H11"/>
    <mergeCell ref="I8:I10"/>
    <mergeCell ref="J8:K8"/>
    <mergeCell ref="T8:T10"/>
    <mergeCell ref="C8:C11"/>
    <mergeCell ref="D8:E8"/>
  </mergeCells>
  <pageMargins left="0.70866141732283472" right="0.31496062992125984" top="0.74803149606299213" bottom="0.74803149606299213" header="0.31496062992125984" footer="0.31496062992125984"/>
  <pageSetup paperSize="9" scale="5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3"/>
  <sheetViews>
    <sheetView workbookViewId="0">
      <selection activeCell="A8" sqref="A8:B8"/>
    </sheetView>
  </sheetViews>
  <sheetFormatPr defaultRowHeight="15"/>
  <cols>
    <col min="2" max="2" width="24" customWidth="1"/>
    <col min="3" max="3" width="15.7109375" customWidth="1"/>
    <col min="4" max="4" width="16.140625" customWidth="1"/>
    <col min="9" max="9" width="7.85546875" customWidth="1"/>
    <col min="13" max="13" width="15.85546875" customWidth="1"/>
    <col min="14" max="14" width="14" customWidth="1"/>
  </cols>
  <sheetData>
    <row r="1" spans="1:14" ht="45.75" customHeight="1">
      <c r="A1" s="117" t="s">
        <v>97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</row>
    <row r="2" spans="1:14" ht="15.75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</row>
    <row r="4" spans="1:14" ht="15.75">
      <c r="A4" s="119" t="s">
        <v>53</v>
      </c>
      <c r="B4" s="119" t="s">
        <v>54</v>
      </c>
      <c r="C4" s="119" t="s">
        <v>14</v>
      </c>
      <c r="D4" s="119" t="s">
        <v>55</v>
      </c>
      <c r="E4" s="119" t="s">
        <v>56</v>
      </c>
      <c r="F4" s="119"/>
      <c r="G4" s="119"/>
      <c r="H4" s="119"/>
      <c r="I4" s="119"/>
      <c r="J4" s="119" t="s">
        <v>16</v>
      </c>
      <c r="K4" s="119"/>
      <c r="L4" s="119"/>
      <c r="M4" s="119"/>
      <c r="N4" s="119"/>
    </row>
    <row r="5" spans="1:14" ht="99" customHeight="1">
      <c r="A5" s="119"/>
      <c r="B5" s="119"/>
      <c r="C5" s="119"/>
      <c r="D5" s="119"/>
      <c r="E5" s="33" t="s">
        <v>57</v>
      </c>
      <c r="F5" s="33" t="s">
        <v>58</v>
      </c>
      <c r="G5" s="33" t="s">
        <v>59</v>
      </c>
      <c r="H5" s="33" t="s">
        <v>60</v>
      </c>
      <c r="I5" s="33" t="s">
        <v>61</v>
      </c>
      <c r="J5" s="33" t="s">
        <v>57</v>
      </c>
      <c r="K5" s="33" t="s">
        <v>58</v>
      </c>
      <c r="L5" s="33" t="s">
        <v>59</v>
      </c>
      <c r="M5" s="33" t="s">
        <v>60</v>
      </c>
      <c r="N5" s="33" t="s">
        <v>61</v>
      </c>
    </row>
    <row r="6" spans="1:14" ht="15.75">
      <c r="A6" s="119"/>
      <c r="B6" s="119"/>
      <c r="C6" s="33" t="s">
        <v>62</v>
      </c>
      <c r="D6" s="33" t="s">
        <v>26</v>
      </c>
      <c r="E6" s="33" t="s">
        <v>6</v>
      </c>
      <c r="F6" s="33" t="s">
        <v>6</v>
      </c>
      <c r="G6" s="33" t="s">
        <v>6</v>
      </c>
      <c r="H6" s="33" t="s">
        <v>6</v>
      </c>
      <c r="I6" s="33" t="s">
        <v>6</v>
      </c>
      <c r="J6" s="33" t="s">
        <v>3</v>
      </c>
      <c r="K6" s="33" t="s">
        <v>3</v>
      </c>
      <c r="L6" s="33" t="s">
        <v>3</v>
      </c>
      <c r="M6" s="33" t="s">
        <v>3</v>
      </c>
      <c r="N6" s="33" t="s">
        <v>3</v>
      </c>
    </row>
    <row r="7" spans="1:14" ht="15.75">
      <c r="A7" s="33">
        <v>1</v>
      </c>
      <c r="B7" s="33">
        <v>2</v>
      </c>
      <c r="C7" s="33">
        <v>3</v>
      </c>
      <c r="D7" s="33">
        <v>4</v>
      </c>
      <c r="E7" s="33">
        <v>5</v>
      </c>
      <c r="F7" s="33">
        <v>6</v>
      </c>
      <c r="G7" s="33">
        <v>7</v>
      </c>
      <c r="H7" s="33">
        <v>8</v>
      </c>
      <c r="I7" s="33">
        <v>9</v>
      </c>
      <c r="J7" s="33">
        <v>10</v>
      </c>
      <c r="K7" s="33">
        <v>11</v>
      </c>
      <c r="L7" s="33">
        <v>12</v>
      </c>
      <c r="M7" s="33">
        <v>13</v>
      </c>
      <c r="N7" s="33">
        <v>14</v>
      </c>
    </row>
    <row r="8" spans="1:14" ht="32.25" customHeight="1">
      <c r="A8" s="115" t="s">
        <v>63</v>
      </c>
      <c r="B8" s="116"/>
      <c r="C8" s="39">
        <f>C9+C10+C11</f>
        <v>37751.800000000003</v>
      </c>
      <c r="D8" s="35">
        <f>D9+D10+D11</f>
        <v>795</v>
      </c>
      <c r="E8" s="34">
        <f t="shared" ref="E8:G8" si="0">E11</f>
        <v>0</v>
      </c>
      <c r="F8" s="34">
        <f t="shared" si="0"/>
        <v>0</v>
      </c>
      <c r="G8" s="34">
        <f t="shared" si="0"/>
        <v>0</v>
      </c>
      <c r="H8" s="34">
        <f>H9+H10+H11</f>
        <v>14</v>
      </c>
      <c r="I8" s="34">
        <f t="shared" ref="I8:L8" si="1">I9+I10+I11</f>
        <v>14</v>
      </c>
      <c r="J8" s="34">
        <f t="shared" si="1"/>
        <v>0</v>
      </c>
      <c r="K8" s="34">
        <f t="shared" si="1"/>
        <v>0</v>
      </c>
      <c r="L8" s="34">
        <f t="shared" si="1"/>
        <v>0</v>
      </c>
      <c r="M8" s="39">
        <f>M11+M10+M9</f>
        <v>36878277.205999993</v>
      </c>
      <c r="N8" s="39">
        <f>N11+N10+N9</f>
        <v>36878277.205999993</v>
      </c>
    </row>
    <row r="9" spans="1:14" s="38" customFormat="1" ht="22.5" customHeight="1">
      <c r="A9" s="36">
        <v>1</v>
      </c>
      <c r="B9" s="36" t="s">
        <v>81</v>
      </c>
      <c r="C9" s="40">
        <f>'Таблица 1 Приаргунский округ'!I14</f>
        <v>4300.3</v>
      </c>
      <c r="D9" s="37">
        <f>'Таблица 1 Приаргунский округ'!L14</f>
        <v>70</v>
      </c>
      <c r="E9" s="36">
        <v>0</v>
      </c>
      <c r="F9" s="36">
        <v>0</v>
      </c>
      <c r="G9" s="36">
        <v>0</v>
      </c>
      <c r="H9" s="36">
        <v>1</v>
      </c>
      <c r="I9" s="36">
        <f>H9</f>
        <v>1</v>
      </c>
      <c r="J9" s="36">
        <v>0</v>
      </c>
      <c r="K9" s="36">
        <v>0</v>
      </c>
      <c r="L9" s="36">
        <v>0</v>
      </c>
      <c r="M9" s="40">
        <f>'Таблица 1 Приаргунский округ'!M14</f>
        <v>2002130.01</v>
      </c>
      <c r="N9" s="40">
        <f>M9</f>
        <v>2002130.01</v>
      </c>
    </row>
    <row r="10" spans="1:14" ht="22.5" customHeight="1">
      <c r="A10" s="36">
        <v>2</v>
      </c>
      <c r="B10" s="36" t="s">
        <v>82</v>
      </c>
      <c r="C10" s="40">
        <f>'Таблица 1 Приаргунский округ'!I17</f>
        <v>23379.3</v>
      </c>
      <c r="D10" s="51">
        <f>'Таблица 1 Приаргунский округ'!L17</f>
        <v>551</v>
      </c>
      <c r="E10" s="36">
        <v>0</v>
      </c>
      <c r="F10" s="36">
        <v>0</v>
      </c>
      <c r="G10" s="36">
        <v>0</v>
      </c>
      <c r="H10" s="36">
        <f>8+2</f>
        <v>10</v>
      </c>
      <c r="I10" s="36">
        <f>H10+G10+F10+E10</f>
        <v>10</v>
      </c>
      <c r="J10" s="36">
        <v>0</v>
      </c>
      <c r="K10" s="36">
        <v>0</v>
      </c>
      <c r="L10" s="36">
        <v>0</v>
      </c>
      <c r="M10" s="40">
        <f>'Таблица 1 Приаргунский округ'!M17</f>
        <v>25223137.479999993</v>
      </c>
      <c r="N10" s="40">
        <f>J10+K10+L10+M10</f>
        <v>25223137.479999993</v>
      </c>
    </row>
    <row r="11" spans="1:14" ht="22.5" customHeight="1">
      <c r="A11" s="36">
        <v>3</v>
      </c>
      <c r="B11" s="36" t="s">
        <v>89</v>
      </c>
      <c r="C11" s="40">
        <f>'Таблица 1 Приаргунский округ'!I29</f>
        <v>10072.200000000001</v>
      </c>
      <c r="D11" s="51">
        <f>'Таблица 1 Приаргунский округ'!L29</f>
        <v>174</v>
      </c>
      <c r="E11" s="36">
        <v>0</v>
      </c>
      <c r="F11" s="36">
        <v>0</v>
      </c>
      <c r="G11" s="36">
        <v>0</v>
      </c>
      <c r="H11" s="36">
        <v>3</v>
      </c>
      <c r="I11" s="36">
        <f>H11</f>
        <v>3</v>
      </c>
      <c r="J11" s="36">
        <v>0</v>
      </c>
      <c r="K11" s="36">
        <v>0</v>
      </c>
      <c r="L11" s="36">
        <v>0</v>
      </c>
      <c r="M11" s="40">
        <f>'Таблица 1 Приаргунский округ'!M29</f>
        <v>9653009.7160000019</v>
      </c>
      <c r="N11" s="40">
        <f>J11+K11+L11+M11</f>
        <v>9653009.7160000019</v>
      </c>
    </row>
    <row r="13" spans="1:14" ht="15.75">
      <c r="E13" t="s">
        <v>64</v>
      </c>
      <c r="G13" s="19"/>
    </row>
  </sheetData>
  <mergeCells count="9">
    <mergeCell ref="A8:B8"/>
    <mergeCell ref="A1:N1"/>
    <mergeCell ref="A2:N2"/>
    <mergeCell ref="A4:A6"/>
    <mergeCell ref="B4:B6"/>
    <mergeCell ref="C4:C5"/>
    <mergeCell ref="D4:D5"/>
    <mergeCell ref="E4:I4"/>
    <mergeCell ref="J4:N4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32"/>
  <sheetViews>
    <sheetView tabSelected="1" zoomScale="90" zoomScaleNormal="90" workbookViewId="0">
      <selection activeCell="T3" sqref="T3:T5"/>
    </sheetView>
  </sheetViews>
  <sheetFormatPr defaultRowHeight="15"/>
  <cols>
    <col min="1" max="1" width="9.28515625" style="5" bestFit="1" customWidth="1"/>
    <col min="2" max="2" width="38.28515625" style="5" customWidth="1"/>
    <col min="3" max="3" width="14.7109375" style="5" customWidth="1"/>
    <col min="4" max="4" width="13.85546875" style="5" customWidth="1"/>
    <col min="5" max="5" width="10.5703125" style="5" customWidth="1"/>
    <col min="6" max="6" width="17.28515625" style="5" customWidth="1"/>
    <col min="7" max="7" width="12.28515625" style="5" customWidth="1"/>
    <col min="8" max="8" width="14.28515625" style="5" customWidth="1"/>
    <col min="9" max="9" width="12.140625" style="5" customWidth="1"/>
    <col min="10" max="10" width="7.7109375" style="5" customWidth="1"/>
    <col min="11" max="11" width="9.28515625" style="5" bestFit="1" customWidth="1"/>
    <col min="12" max="12" width="14.85546875" style="5" customWidth="1"/>
    <col min="13" max="13" width="12.42578125" style="5" customWidth="1"/>
    <col min="14" max="14" width="12.28515625" style="5" customWidth="1"/>
    <col min="15" max="15" width="11.5703125" style="5" customWidth="1"/>
    <col min="16" max="16" width="13.140625" style="5" customWidth="1"/>
    <col min="17" max="17" width="10.28515625" style="5" customWidth="1"/>
    <col min="18" max="18" width="8.7109375" style="5" customWidth="1"/>
    <col min="19" max="20" width="9.28515625" style="5" bestFit="1" customWidth="1"/>
    <col min="21" max="16384" width="9.140625" style="5"/>
  </cols>
  <sheetData>
    <row r="1" spans="1:20" ht="29.25" customHeight="1">
      <c r="A1" s="132" t="s">
        <v>95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</row>
    <row r="2" spans="1:20" ht="8.25" customHeight="1"/>
    <row r="3" spans="1:20" ht="32.25" customHeight="1">
      <c r="A3" s="125" t="s">
        <v>0</v>
      </c>
      <c r="B3" s="123" t="s">
        <v>1</v>
      </c>
      <c r="C3" s="127" t="s">
        <v>4</v>
      </c>
      <c r="D3" s="125" t="s">
        <v>2</v>
      </c>
      <c r="E3" s="125"/>
      <c r="F3" s="125"/>
      <c r="G3" s="125"/>
      <c r="H3" s="125"/>
      <c r="I3" s="125"/>
      <c r="J3" s="129"/>
      <c r="K3" s="129"/>
      <c r="L3" s="129"/>
      <c r="M3" s="129"/>
      <c r="N3" s="129"/>
      <c r="O3" s="129"/>
      <c r="P3" s="125" t="s">
        <v>5</v>
      </c>
      <c r="Q3" s="129"/>
      <c r="R3" s="129"/>
      <c r="S3" s="129"/>
      <c r="T3" s="120" t="s">
        <v>49</v>
      </c>
    </row>
    <row r="4" spans="1:20">
      <c r="A4" s="125"/>
      <c r="B4" s="135"/>
      <c r="C4" s="127"/>
      <c r="D4" s="123" t="s">
        <v>30</v>
      </c>
      <c r="E4" s="125" t="s">
        <v>21</v>
      </c>
      <c r="F4" s="125"/>
      <c r="G4" s="125"/>
      <c r="H4" s="125"/>
      <c r="I4" s="125"/>
      <c r="J4" s="125" t="s">
        <v>38</v>
      </c>
      <c r="K4" s="125"/>
      <c r="L4" s="126" t="s">
        <v>32</v>
      </c>
      <c r="M4" s="125" t="s">
        <v>39</v>
      </c>
      <c r="N4" s="125" t="s">
        <v>40</v>
      </c>
      <c r="O4" s="125" t="s">
        <v>41</v>
      </c>
      <c r="P4" s="9"/>
      <c r="Q4" s="10"/>
      <c r="R4" s="10"/>
      <c r="S4" s="10"/>
      <c r="T4" s="121"/>
    </row>
    <row r="5" spans="1:20" ht="409.5">
      <c r="A5" s="129"/>
      <c r="B5" s="135"/>
      <c r="C5" s="128"/>
      <c r="D5" s="124"/>
      <c r="E5" s="9" t="s">
        <v>33</v>
      </c>
      <c r="F5" s="9" t="s">
        <v>34</v>
      </c>
      <c r="G5" s="9" t="s">
        <v>35</v>
      </c>
      <c r="H5" s="9" t="s">
        <v>36</v>
      </c>
      <c r="I5" s="9" t="s">
        <v>37</v>
      </c>
      <c r="J5" s="125"/>
      <c r="K5" s="125"/>
      <c r="L5" s="126"/>
      <c r="M5" s="125"/>
      <c r="N5" s="125"/>
      <c r="O5" s="125"/>
      <c r="P5" s="54" t="s">
        <v>90</v>
      </c>
      <c r="Q5" s="54" t="s">
        <v>91</v>
      </c>
      <c r="R5" s="9" t="s">
        <v>42</v>
      </c>
      <c r="S5" s="9" t="s">
        <v>43</v>
      </c>
      <c r="T5" s="122"/>
    </row>
    <row r="6" spans="1:20">
      <c r="A6" s="134"/>
      <c r="B6" s="124"/>
      <c r="C6" s="8" t="s">
        <v>3</v>
      </c>
      <c r="D6" s="9" t="s">
        <v>3</v>
      </c>
      <c r="E6" s="9" t="s">
        <v>3</v>
      </c>
      <c r="F6" s="9" t="s">
        <v>3</v>
      </c>
      <c r="G6" s="9" t="s">
        <v>3</v>
      </c>
      <c r="H6" s="9" t="s">
        <v>3</v>
      </c>
      <c r="I6" s="9" t="s">
        <v>3</v>
      </c>
      <c r="J6" s="9" t="s">
        <v>6</v>
      </c>
      <c r="K6" s="9" t="s">
        <v>3</v>
      </c>
      <c r="L6" s="17" t="s">
        <v>3</v>
      </c>
      <c r="M6" s="9" t="s">
        <v>7</v>
      </c>
      <c r="N6" s="9" t="s">
        <v>7</v>
      </c>
      <c r="O6" s="9" t="s">
        <v>8</v>
      </c>
      <c r="P6" s="9" t="s">
        <v>3</v>
      </c>
      <c r="Q6" s="9" t="s">
        <v>3</v>
      </c>
      <c r="R6" s="9" t="s">
        <v>3</v>
      </c>
      <c r="S6" s="9" t="s">
        <v>31</v>
      </c>
      <c r="T6" s="1" t="s">
        <v>3</v>
      </c>
    </row>
    <row r="7" spans="1:20">
      <c r="A7" s="14">
        <v>1</v>
      </c>
      <c r="B7" s="14">
        <v>2</v>
      </c>
      <c r="C7" s="7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  <c r="L7" s="18">
        <v>12</v>
      </c>
      <c r="M7" s="14">
        <v>13</v>
      </c>
      <c r="N7" s="14">
        <v>14</v>
      </c>
      <c r="O7" s="14">
        <v>15</v>
      </c>
      <c r="P7" s="14">
        <v>16</v>
      </c>
      <c r="Q7" s="14">
        <v>17</v>
      </c>
      <c r="R7" s="14">
        <v>18</v>
      </c>
      <c r="S7" s="14">
        <v>19</v>
      </c>
      <c r="T7" s="2">
        <v>20</v>
      </c>
    </row>
    <row r="8" spans="1:20" ht="24.75" customHeight="1">
      <c r="A8" s="130" t="s">
        <v>67</v>
      </c>
      <c r="B8" s="130"/>
      <c r="C8" s="20"/>
      <c r="D8" s="21"/>
      <c r="E8" s="21"/>
      <c r="F8" s="21"/>
      <c r="G8" s="21"/>
      <c r="H8" s="21"/>
      <c r="I8" s="21"/>
      <c r="J8" s="21"/>
      <c r="K8" s="21"/>
      <c r="L8" s="22"/>
      <c r="M8" s="21"/>
      <c r="N8" s="21"/>
      <c r="O8" s="21"/>
      <c r="P8" s="21"/>
      <c r="Q8" s="21"/>
      <c r="R8" s="21"/>
      <c r="S8" s="21"/>
      <c r="T8" s="21"/>
    </row>
    <row r="9" spans="1:20" s="26" customFormat="1" ht="27.75" customHeight="1">
      <c r="A9" s="131" t="s">
        <v>52</v>
      </c>
      <c r="B9" s="131"/>
      <c r="C9" s="25">
        <f>C10</f>
        <v>2002130.01</v>
      </c>
      <c r="D9" s="25">
        <f t="shared" ref="D9:T9" si="0">D10</f>
        <v>1990510.68</v>
      </c>
      <c r="E9" s="25">
        <f t="shared" si="0"/>
        <v>0</v>
      </c>
      <c r="F9" s="25">
        <f t="shared" si="0"/>
        <v>0</v>
      </c>
      <c r="G9" s="25">
        <f t="shared" si="0"/>
        <v>0</v>
      </c>
      <c r="H9" s="25">
        <f t="shared" si="0"/>
        <v>527646</v>
      </c>
      <c r="I9" s="25">
        <f t="shared" si="0"/>
        <v>1462864.68</v>
      </c>
      <c r="J9" s="25">
        <f t="shared" si="0"/>
        <v>0</v>
      </c>
      <c r="K9" s="25">
        <f t="shared" si="0"/>
        <v>0</v>
      </c>
      <c r="L9" s="25">
        <f t="shared" si="0"/>
        <v>0</v>
      </c>
      <c r="M9" s="25">
        <f t="shared" si="0"/>
        <v>0</v>
      </c>
      <c r="N9" s="25">
        <f t="shared" si="0"/>
        <v>0</v>
      </c>
      <c r="O9" s="25">
        <f t="shared" si="0"/>
        <v>0</v>
      </c>
      <c r="P9" s="25">
        <f t="shared" si="0"/>
        <v>11619.33</v>
      </c>
      <c r="Q9" s="25">
        <f t="shared" si="0"/>
        <v>0</v>
      </c>
      <c r="R9" s="25">
        <f t="shared" si="0"/>
        <v>0</v>
      </c>
      <c r="S9" s="25">
        <f t="shared" si="0"/>
        <v>0</v>
      </c>
      <c r="T9" s="25">
        <f t="shared" si="0"/>
        <v>0</v>
      </c>
    </row>
    <row r="10" spans="1:20" s="45" customFormat="1" ht="22.5" customHeight="1">
      <c r="A10" s="46">
        <v>1</v>
      </c>
      <c r="B10" s="41" t="s">
        <v>66</v>
      </c>
      <c r="C10" s="42">
        <f>D10+K10+L10+M10+N10+O10+P10+Q10+R10+S10+T10</f>
        <v>2002130.01</v>
      </c>
      <c r="D10" s="42">
        <f>E10+F10+G10+H10+I10</f>
        <v>1990510.68</v>
      </c>
      <c r="E10" s="42">
        <v>0</v>
      </c>
      <c r="F10" s="42">
        <v>0</v>
      </c>
      <c r="G10" s="42">
        <v>0</v>
      </c>
      <c r="H10" s="42">
        <v>527646</v>
      </c>
      <c r="I10" s="42">
        <v>1462864.68</v>
      </c>
      <c r="J10" s="43">
        <v>0</v>
      </c>
      <c r="K10" s="42">
        <v>0</v>
      </c>
      <c r="L10" s="42">
        <v>0</v>
      </c>
      <c r="M10" s="57">
        <v>0</v>
      </c>
      <c r="N10" s="42">
        <v>0</v>
      </c>
      <c r="O10" s="42">
        <v>0</v>
      </c>
      <c r="P10" s="42">
        <v>11619.33</v>
      </c>
      <c r="Q10" s="44">
        <v>0</v>
      </c>
      <c r="R10" s="44">
        <v>0</v>
      </c>
      <c r="S10" s="44">
        <v>0</v>
      </c>
      <c r="T10" s="42">
        <v>0</v>
      </c>
    </row>
    <row r="11" spans="1:20" s="6" customFormat="1" ht="17.25" customHeight="1">
      <c r="A11" s="130" t="s">
        <v>68</v>
      </c>
      <c r="B11" s="130"/>
      <c r="C11" s="23"/>
      <c r="D11" s="23"/>
      <c r="E11" s="23"/>
      <c r="F11" s="23"/>
      <c r="G11" s="23"/>
      <c r="H11" s="23"/>
      <c r="I11" s="23"/>
      <c r="J11" s="23"/>
      <c r="K11" s="23"/>
      <c r="L11" s="24"/>
      <c r="M11" s="23"/>
      <c r="N11" s="23"/>
      <c r="O11" s="23"/>
      <c r="P11" s="23"/>
      <c r="Q11" s="23"/>
      <c r="R11" s="23"/>
      <c r="S11" s="23"/>
      <c r="T11" s="23"/>
    </row>
    <row r="12" spans="1:20" s="27" customFormat="1" ht="20.25" customHeight="1">
      <c r="A12" s="131" t="s">
        <v>52</v>
      </c>
      <c r="B12" s="131"/>
      <c r="C12" s="78">
        <f>D12+J12+K12+L12+M12+N12+O12+P12</f>
        <v>25223137.479999997</v>
      </c>
      <c r="D12" s="78">
        <f>D13+D14+D15+D16+D17+D18+D19+D20+D22+D21</f>
        <v>5039355.5</v>
      </c>
      <c r="E12" s="78">
        <f t="shared" ref="E12:O12" si="1">E13+E14+E15+E16+E17+E18+E19+E20</f>
        <v>0</v>
      </c>
      <c r="F12" s="78">
        <f t="shared" si="1"/>
        <v>0</v>
      </c>
      <c r="G12" s="78">
        <f>G13+G14+G15+G16+G17+G18+G19+G20+G22+G21</f>
        <v>468387.09</v>
      </c>
      <c r="H12" s="78">
        <f>H13+H14+H15+H16+H17+H18+H19+H20+H22+H21</f>
        <v>1321497.0899999999</v>
      </c>
      <c r="I12" s="78">
        <f>I13+I14+I15+I16+I17+I18+I19+I20+I22+I21</f>
        <v>3249471.3200000003</v>
      </c>
      <c r="J12" s="78">
        <f t="shared" si="1"/>
        <v>0</v>
      </c>
      <c r="K12" s="78">
        <f t="shared" si="1"/>
        <v>0</v>
      </c>
      <c r="L12" s="78">
        <f>L13+L14+L15+L16+L17+L18+L19+L20+L22+L21</f>
        <v>19847777.049999997</v>
      </c>
      <c r="M12" s="78">
        <f t="shared" si="1"/>
        <v>0</v>
      </c>
      <c r="N12" s="78">
        <f t="shared" si="1"/>
        <v>0</v>
      </c>
      <c r="O12" s="78">
        <f t="shared" si="1"/>
        <v>0</v>
      </c>
      <c r="P12" s="78">
        <f>P13+P14+P15+P16+P17+P18+P19+P20+P22+P21</f>
        <v>336004.93</v>
      </c>
      <c r="Q12" s="78">
        <f>Q13+Q14+Q15+Q16+Q17+Q18+Q19+Q20+Q22+Q21</f>
        <v>0</v>
      </c>
      <c r="R12" s="78">
        <f t="shared" ref="R12:T12" si="2">R13+R14+R15+R16+R17+R18+R19</f>
        <v>0</v>
      </c>
      <c r="S12" s="78">
        <f t="shared" si="2"/>
        <v>0</v>
      </c>
      <c r="T12" s="78">
        <f t="shared" si="2"/>
        <v>0</v>
      </c>
    </row>
    <row r="13" spans="1:20" s="45" customFormat="1" ht="22.5" customHeight="1">
      <c r="A13" s="46">
        <v>1</v>
      </c>
      <c r="B13" s="77" t="s">
        <v>94</v>
      </c>
      <c r="C13" s="57">
        <f>D13+K13+L13+M13+N13+O13+P13+Q13+R13+S13+T13</f>
        <v>336004.93</v>
      </c>
      <c r="D13" s="42">
        <f>E13+F13+G13+H13+I13</f>
        <v>0</v>
      </c>
      <c r="E13" s="57">
        <v>0</v>
      </c>
      <c r="F13" s="57">
        <v>0</v>
      </c>
      <c r="G13" s="57">
        <v>0</v>
      </c>
      <c r="H13" s="57">
        <v>0</v>
      </c>
      <c r="I13" s="57">
        <v>0</v>
      </c>
      <c r="J13" s="79">
        <v>0</v>
      </c>
      <c r="K13" s="57">
        <v>0</v>
      </c>
      <c r="L13" s="57">
        <v>0</v>
      </c>
      <c r="M13" s="57">
        <v>0</v>
      </c>
      <c r="N13" s="57">
        <v>0</v>
      </c>
      <c r="O13" s="57">
        <v>0</v>
      </c>
      <c r="P13" s="57">
        <v>336004.93</v>
      </c>
      <c r="Q13" s="44"/>
      <c r="R13" s="44">
        <v>0</v>
      </c>
      <c r="S13" s="44">
        <v>0</v>
      </c>
      <c r="T13" s="42">
        <v>0</v>
      </c>
    </row>
    <row r="14" spans="1:20" s="45" customFormat="1" ht="22.5" customHeight="1">
      <c r="A14" s="46">
        <v>2</v>
      </c>
      <c r="B14" s="58" t="s">
        <v>77</v>
      </c>
      <c r="C14" s="80">
        <f t="shared" ref="C14:C17" si="3">D14+K14+L14+M14+N14+O14+P14+Q14+R14+S14+T14</f>
        <v>3611535.82</v>
      </c>
      <c r="D14" s="42">
        <f t="shared" ref="D14:D19" si="4">E14+F14+G14+H14+I14</f>
        <v>0</v>
      </c>
      <c r="E14" s="81">
        <v>0</v>
      </c>
      <c r="F14" s="81">
        <v>0</v>
      </c>
      <c r="G14" s="81">
        <v>0</v>
      </c>
      <c r="H14" s="81">
        <v>0</v>
      </c>
      <c r="I14" s="81">
        <v>0</v>
      </c>
      <c r="J14" s="82">
        <v>0</v>
      </c>
      <c r="K14" s="83">
        <v>0</v>
      </c>
      <c r="L14" s="81">
        <v>3611535.82</v>
      </c>
      <c r="M14" s="83">
        <v>0</v>
      </c>
      <c r="N14" s="81">
        <v>0</v>
      </c>
      <c r="O14" s="83">
        <v>0</v>
      </c>
      <c r="P14" s="83">
        <v>0</v>
      </c>
      <c r="Q14" s="48">
        <v>0</v>
      </c>
      <c r="R14" s="47">
        <v>0</v>
      </c>
      <c r="S14" s="48">
        <v>0</v>
      </c>
      <c r="T14" s="49">
        <v>0</v>
      </c>
    </row>
    <row r="15" spans="1:20" s="45" customFormat="1" ht="22.5" customHeight="1">
      <c r="A15" s="46">
        <v>3</v>
      </c>
      <c r="B15" s="58" t="s">
        <v>78</v>
      </c>
      <c r="C15" s="80">
        <f t="shared" si="3"/>
        <v>2921564.7</v>
      </c>
      <c r="D15" s="42">
        <f t="shared" si="4"/>
        <v>0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82">
        <v>0</v>
      </c>
      <c r="K15" s="83">
        <v>0</v>
      </c>
      <c r="L15" s="81">
        <v>2921564.7</v>
      </c>
      <c r="M15" s="83">
        <v>0</v>
      </c>
      <c r="N15" s="81">
        <v>0</v>
      </c>
      <c r="O15" s="83">
        <v>0</v>
      </c>
      <c r="P15" s="83">
        <v>0</v>
      </c>
      <c r="Q15" s="48">
        <v>0</v>
      </c>
      <c r="R15" s="47">
        <v>0</v>
      </c>
      <c r="S15" s="48">
        <v>0</v>
      </c>
      <c r="T15" s="49">
        <v>0</v>
      </c>
    </row>
    <row r="16" spans="1:20" s="45" customFormat="1" ht="22.5" customHeight="1">
      <c r="A16" s="46">
        <v>4</v>
      </c>
      <c r="B16" s="58" t="s">
        <v>79</v>
      </c>
      <c r="C16" s="80">
        <f t="shared" si="3"/>
        <v>3043062.63</v>
      </c>
      <c r="D16" s="42">
        <f t="shared" si="4"/>
        <v>0</v>
      </c>
      <c r="E16" s="81">
        <v>0</v>
      </c>
      <c r="F16" s="81">
        <v>0</v>
      </c>
      <c r="G16" s="81">
        <v>0</v>
      </c>
      <c r="H16" s="81">
        <v>0</v>
      </c>
      <c r="I16" s="81">
        <v>0</v>
      </c>
      <c r="J16" s="82">
        <v>0</v>
      </c>
      <c r="K16" s="83">
        <v>0</v>
      </c>
      <c r="L16" s="81">
        <v>3043062.63</v>
      </c>
      <c r="M16" s="83">
        <v>0</v>
      </c>
      <c r="N16" s="81">
        <v>0</v>
      </c>
      <c r="O16" s="83">
        <v>0</v>
      </c>
      <c r="P16" s="83">
        <v>0</v>
      </c>
      <c r="Q16" s="48">
        <v>0</v>
      </c>
      <c r="R16" s="47">
        <v>0</v>
      </c>
      <c r="S16" s="48">
        <v>0</v>
      </c>
      <c r="T16" s="49">
        <v>0</v>
      </c>
    </row>
    <row r="17" spans="1:20" s="45" customFormat="1" ht="22.5" customHeight="1">
      <c r="A17" s="46">
        <v>5</v>
      </c>
      <c r="B17" s="58" t="s">
        <v>80</v>
      </c>
      <c r="C17" s="80">
        <f t="shared" si="3"/>
        <v>3519551.69</v>
      </c>
      <c r="D17" s="42">
        <f t="shared" si="4"/>
        <v>0</v>
      </c>
      <c r="E17" s="81">
        <v>0</v>
      </c>
      <c r="F17" s="81">
        <v>0</v>
      </c>
      <c r="G17" s="81">
        <v>0</v>
      </c>
      <c r="H17" s="81">
        <v>0</v>
      </c>
      <c r="I17" s="81">
        <v>0</v>
      </c>
      <c r="J17" s="82">
        <v>0</v>
      </c>
      <c r="K17" s="83">
        <v>0</v>
      </c>
      <c r="L17" s="81">
        <v>3519551.69</v>
      </c>
      <c r="M17" s="83">
        <v>0</v>
      </c>
      <c r="N17" s="83">
        <v>0</v>
      </c>
      <c r="O17" s="83">
        <v>0</v>
      </c>
      <c r="P17" s="83">
        <v>0</v>
      </c>
      <c r="Q17" s="48">
        <v>0</v>
      </c>
      <c r="R17" s="48">
        <v>0</v>
      </c>
      <c r="S17" s="48">
        <v>0</v>
      </c>
      <c r="T17" s="49">
        <v>0</v>
      </c>
    </row>
    <row r="18" spans="1:20" s="45" customFormat="1" ht="22.5" customHeight="1">
      <c r="A18" s="46">
        <v>6</v>
      </c>
      <c r="B18" s="53" t="s">
        <v>86</v>
      </c>
      <c r="C18" s="57">
        <f t="shared" ref="C18:C19" si="5">D18+K18+L18+M18+N18+O18+P18+Q18+R18+S18+T18</f>
        <v>3556787.45</v>
      </c>
      <c r="D18" s="42">
        <f t="shared" si="4"/>
        <v>0</v>
      </c>
      <c r="E18" s="57">
        <v>0</v>
      </c>
      <c r="F18" s="57">
        <v>0</v>
      </c>
      <c r="G18" s="57">
        <v>0</v>
      </c>
      <c r="H18" s="57">
        <v>0</v>
      </c>
      <c r="I18" s="57">
        <v>0</v>
      </c>
      <c r="J18" s="79">
        <v>0</v>
      </c>
      <c r="K18" s="57">
        <v>0</v>
      </c>
      <c r="L18" s="57">
        <v>3556787.45</v>
      </c>
      <c r="M18" s="57">
        <v>0</v>
      </c>
      <c r="N18" s="57">
        <v>0</v>
      </c>
      <c r="O18" s="57">
        <v>0</v>
      </c>
      <c r="P18" s="57">
        <v>0</v>
      </c>
      <c r="Q18" s="44">
        <v>0</v>
      </c>
      <c r="R18" s="44">
        <v>0</v>
      </c>
      <c r="S18" s="44">
        <v>0</v>
      </c>
      <c r="T18" s="42">
        <v>0</v>
      </c>
    </row>
    <row r="19" spans="1:20" s="45" customFormat="1" ht="33" customHeight="1">
      <c r="A19" s="46">
        <v>7</v>
      </c>
      <c r="B19" s="53" t="s">
        <v>93</v>
      </c>
      <c r="C19" s="57">
        <f t="shared" si="5"/>
        <v>3195274.76</v>
      </c>
      <c r="D19" s="42">
        <f t="shared" si="4"/>
        <v>0</v>
      </c>
      <c r="E19" s="57">
        <v>0</v>
      </c>
      <c r="F19" s="57">
        <v>0</v>
      </c>
      <c r="G19" s="57">
        <v>0</v>
      </c>
      <c r="H19" s="57">
        <v>0</v>
      </c>
      <c r="I19" s="57">
        <v>0</v>
      </c>
      <c r="J19" s="79">
        <v>0</v>
      </c>
      <c r="K19" s="57">
        <v>0</v>
      </c>
      <c r="L19" s="57">
        <v>3195274.76</v>
      </c>
      <c r="M19" s="57">
        <v>0</v>
      </c>
      <c r="N19" s="57">
        <v>0</v>
      </c>
      <c r="O19" s="57">
        <v>0</v>
      </c>
      <c r="P19" s="57">
        <v>0</v>
      </c>
      <c r="Q19" s="44">
        <v>0</v>
      </c>
      <c r="R19" s="44">
        <v>0</v>
      </c>
      <c r="S19" s="44">
        <v>0</v>
      </c>
      <c r="T19" s="42">
        <v>0</v>
      </c>
    </row>
    <row r="20" spans="1:20" s="45" customFormat="1" ht="22.5" customHeight="1">
      <c r="A20" s="46">
        <v>8</v>
      </c>
      <c r="B20" s="41" t="s">
        <v>71</v>
      </c>
      <c r="C20" s="57">
        <f>D20+J20+K20+L20+M20+O20+P20</f>
        <v>815684.4</v>
      </c>
      <c r="D20" s="42">
        <f>E20+F20+G20+H20+I20</f>
        <v>815684.4</v>
      </c>
      <c r="E20" s="57">
        <v>0</v>
      </c>
      <c r="F20" s="57">
        <v>0</v>
      </c>
      <c r="G20" s="57">
        <v>0</v>
      </c>
      <c r="H20" s="57">
        <v>352638</v>
      </c>
      <c r="I20" s="57">
        <v>463046.40000000002</v>
      </c>
      <c r="J20" s="79">
        <v>0</v>
      </c>
      <c r="K20" s="57">
        <v>0</v>
      </c>
      <c r="L20" s="57">
        <v>0</v>
      </c>
      <c r="M20" s="57">
        <v>0</v>
      </c>
      <c r="N20" s="57">
        <v>0</v>
      </c>
      <c r="O20" s="57">
        <v>0</v>
      </c>
      <c r="P20" s="57">
        <v>0</v>
      </c>
      <c r="Q20" s="44">
        <v>0</v>
      </c>
      <c r="R20" s="44">
        <v>0</v>
      </c>
      <c r="S20" s="44">
        <v>0</v>
      </c>
      <c r="T20" s="42">
        <v>0</v>
      </c>
    </row>
    <row r="21" spans="1:20" s="45" customFormat="1" ht="22.5" customHeight="1">
      <c r="A21" s="46">
        <v>9</v>
      </c>
      <c r="B21" s="77" t="s">
        <v>99</v>
      </c>
      <c r="C21" s="80">
        <f t="shared" ref="C21" si="6">D21+K21+L21+M21+N21+O21+P21+Q21+R21+S21+T21</f>
        <v>1981963.08</v>
      </c>
      <c r="D21" s="57">
        <f t="shared" ref="D21" si="7">E21+F21+G21+H21+I21</f>
        <v>1981963.08</v>
      </c>
      <c r="E21" s="81">
        <v>0</v>
      </c>
      <c r="F21" s="81">
        <v>0</v>
      </c>
      <c r="G21" s="81">
        <v>0</v>
      </c>
      <c r="H21" s="81">
        <v>519098.4</v>
      </c>
      <c r="I21" s="81">
        <v>1462864.68</v>
      </c>
      <c r="J21" s="82">
        <v>0</v>
      </c>
      <c r="K21" s="83">
        <v>0</v>
      </c>
      <c r="L21" s="81">
        <v>0</v>
      </c>
      <c r="M21" s="83">
        <v>0</v>
      </c>
      <c r="N21" s="81">
        <v>0</v>
      </c>
      <c r="O21" s="83">
        <v>0</v>
      </c>
      <c r="P21" s="83">
        <v>0</v>
      </c>
      <c r="Q21" s="48">
        <v>0</v>
      </c>
      <c r="R21" s="47">
        <v>0</v>
      </c>
      <c r="S21" s="48">
        <v>0</v>
      </c>
      <c r="T21" s="49">
        <v>0</v>
      </c>
    </row>
    <row r="22" spans="1:20" s="45" customFormat="1" ht="22.5" customHeight="1">
      <c r="A22" s="46">
        <v>10</v>
      </c>
      <c r="B22" s="77" t="s">
        <v>98</v>
      </c>
      <c r="C22" s="57">
        <f>D22+K22+L22+M22+N22+O22+P22+Q22+R22+S22+T22</f>
        <v>2241708.02</v>
      </c>
      <c r="D22" s="57">
        <f>E22+F22+G22+H22+I22</f>
        <v>2241708.02</v>
      </c>
      <c r="E22" s="57">
        <v>0</v>
      </c>
      <c r="F22" s="57">
        <v>0</v>
      </c>
      <c r="G22" s="57">
        <v>468387.09</v>
      </c>
      <c r="H22" s="57">
        <v>449760.69</v>
      </c>
      <c r="I22" s="57">
        <v>1323560.24</v>
      </c>
      <c r="J22" s="79">
        <v>0</v>
      </c>
      <c r="K22" s="57">
        <v>0</v>
      </c>
      <c r="L22" s="57">
        <v>0</v>
      </c>
      <c r="M22" s="57">
        <v>0</v>
      </c>
      <c r="N22" s="57">
        <v>0</v>
      </c>
      <c r="O22" s="57">
        <v>0</v>
      </c>
      <c r="P22" s="57">
        <v>0</v>
      </c>
      <c r="Q22" s="44">
        <v>0</v>
      </c>
      <c r="R22" s="44">
        <v>0</v>
      </c>
      <c r="S22" s="44">
        <v>0</v>
      </c>
      <c r="T22" s="42">
        <v>0</v>
      </c>
    </row>
    <row r="23" spans="1:20" s="6" customFormat="1" ht="24.95" customHeight="1">
      <c r="A23" s="133" t="s">
        <v>70</v>
      </c>
      <c r="B23" s="133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</row>
    <row r="24" spans="1:20" s="27" customFormat="1" ht="32.25" customHeight="1">
      <c r="A24" s="131" t="s">
        <v>52</v>
      </c>
      <c r="B24" s="131"/>
      <c r="C24" s="78">
        <f t="shared" ref="C24:P24" si="8">C25+C26+C27</f>
        <v>9653009.7160000019</v>
      </c>
      <c r="D24" s="78">
        <f t="shared" si="8"/>
        <v>7585981.3560000006</v>
      </c>
      <c r="E24" s="78">
        <f t="shared" si="8"/>
        <v>0</v>
      </c>
      <c r="F24" s="78">
        <f t="shared" si="8"/>
        <v>5636080.4000000004</v>
      </c>
      <c r="G24" s="78">
        <f t="shared" si="8"/>
        <v>1949900.956</v>
      </c>
      <c r="H24" s="78">
        <f t="shared" si="8"/>
        <v>0</v>
      </c>
      <c r="I24" s="78">
        <f t="shared" si="8"/>
        <v>0</v>
      </c>
      <c r="J24" s="78">
        <f t="shared" si="8"/>
        <v>0</v>
      </c>
      <c r="K24" s="78">
        <f t="shared" si="8"/>
        <v>0</v>
      </c>
      <c r="L24" s="78">
        <f t="shared" si="8"/>
        <v>1471407.8</v>
      </c>
      <c r="M24" s="78">
        <f t="shared" si="8"/>
        <v>595620.56000000006</v>
      </c>
      <c r="N24" s="78">
        <f t="shared" si="8"/>
        <v>0</v>
      </c>
      <c r="O24" s="78">
        <f t="shared" si="8"/>
        <v>0</v>
      </c>
      <c r="P24" s="78">
        <f t="shared" si="8"/>
        <v>0</v>
      </c>
      <c r="Q24" s="78">
        <f t="shared" ref="Q24:T24" si="9">Q25+Q26+Q27</f>
        <v>0</v>
      </c>
      <c r="R24" s="78">
        <f t="shared" si="9"/>
        <v>0</v>
      </c>
      <c r="S24" s="78">
        <f t="shared" si="9"/>
        <v>0</v>
      </c>
      <c r="T24" s="78">
        <f t="shared" si="9"/>
        <v>0</v>
      </c>
    </row>
    <row r="25" spans="1:20" s="45" customFormat="1" ht="22.5" customHeight="1">
      <c r="A25" s="46">
        <v>1</v>
      </c>
      <c r="B25" s="41" t="s">
        <v>69</v>
      </c>
      <c r="C25" s="57">
        <f>D25+O25</f>
        <v>7585981.3560000006</v>
      </c>
      <c r="D25" s="42">
        <f t="shared" ref="D25:D27" si="10">E25+F25+G25+H25+I25</f>
        <v>7585981.3560000006</v>
      </c>
      <c r="E25" s="57">
        <v>0</v>
      </c>
      <c r="F25" s="57">
        <v>5636080.4000000004</v>
      </c>
      <c r="G25" s="57">
        <v>1949900.956</v>
      </c>
      <c r="H25" s="57">
        <v>0</v>
      </c>
      <c r="I25" s="57">
        <v>0</v>
      </c>
      <c r="J25" s="79">
        <v>0</v>
      </c>
      <c r="K25" s="57">
        <v>0</v>
      </c>
      <c r="L25" s="57">
        <v>0</v>
      </c>
      <c r="M25" s="57">
        <v>0</v>
      </c>
      <c r="N25" s="57">
        <v>0</v>
      </c>
      <c r="O25" s="57">
        <v>0</v>
      </c>
      <c r="P25" s="57">
        <v>0</v>
      </c>
      <c r="Q25" s="44">
        <v>0</v>
      </c>
      <c r="R25" s="44">
        <v>0</v>
      </c>
      <c r="S25" s="44">
        <v>0</v>
      </c>
      <c r="T25" s="42">
        <v>0</v>
      </c>
    </row>
    <row r="26" spans="1:20" s="45" customFormat="1" ht="22.5" customHeight="1">
      <c r="A26" s="46">
        <v>2</v>
      </c>
      <c r="B26" s="41" t="s">
        <v>71</v>
      </c>
      <c r="C26" s="57">
        <f>D26+M26</f>
        <v>595620.56000000006</v>
      </c>
      <c r="D26" s="42">
        <f t="shared" si="10"/>
        <v>0</v>
      </c>
      <c r="E26" s="57">
        <v>0</v>
      </c>
      <c r="F26" s="57">
        <v>0</v>
      </c>
      <c r="G26" s="57">
        <v>0</v>
      </c>
      <c r="H26" s="57">
        <v>0</v>
      </c>
      <c r="I26" s="57">
        <v>0</v>
      </c>
      <c r="J26" s="79">
        <v>0</v>
      </c>
      <c r="K26" s="57">
        <v>0</v>
      </c>
      <c r="L26" s="57">
        <v>0</v>
      </c>
      <c r="M26" s="57">
        <v>595620.56000000006</v>
      </c>
      <c r="N26" s="57">
        <v>0</v>
      </c>
      <c r="O26" s="57">
        <v>0</v>
      </c>
      <c r="P26" s="57">
        <v>0</v>
      </c>
      <c r="Q26" s="44">
        <v>0</v>
      </c>
      <c r="R26" s="44">
        <v>0</v>
      </c>
      <c r="S26" s="44">
        <v>0</v>
      </c>
      <c r="T26" s="42">
        <v>0</v>
      </c>
    </row>
    <row r="27" spans="1:20" ht="20.25" customHeight="1">
      <c r="A27" s="2">
        <v>3</v>
      </c>
      <c r="B27" s="53" t="s">
        <v>87</v>
      </c>
      <c r="C27" s="85">
        <f>D27+K27+L27+M27+N27+O27+P27+Q27+R27+S27+T27</f>
        <v>1471407.8</v>
      </c>
      <c r="D27" s="42">
        <f t="shared" si="10"/>
        <v>0</v>
      </c>
      <c r="E27" s="85">
        <v>0</v>
      </c>
      <c r="F27" s="85">
        <v>0</v>
      </c>
      <c r="G27" s="85">
        <v>0</v>
      </c>
      <c r="H27" s="85">
        <v>0</v>
      </c>
      <c r="I27" s="85">
        <v>0</v>
      </c>
      <c r="J27" s="86">
        <v>0</v>
      </c>
      <c r="K27" s="85">
        <v>0</v>
      </c>
      <c r="L27" s="85">
        <v>1471407.8</v>
      </c>
      <c r="M27" s="85">
        <v>0</v>
      </c>
      <c r="N27" s="85">
        <v>0</v>
      </c>
      <c r="O27" s="85">
        <v>0</v>
      </c>
      <c r="P27" s="85">
        <v>0</v>
      </c>
      <c r="Q27" s="88">
        <v>0</v>
      </c>
      <c r="R27" s="88">
        <v>0</v>
      </c>
      <c r="S27" s="88">
        <v>0</v>
      </c>
      <c r="T27" s="87">
        <v>0</v>
      </c>
    </row>
    <row r="32" spans="1:20">
      <c r="G32" s="11"/>
    </row>
  </sheetData>
  <mergeCells count="20">
    <mergeCell ref="A23:B23"/>
    <mergeCell ref="A24:B24"/>
    <mergeCell ref="A12:B12"/>
    <mergeCell ref="A3:A6"/>
    <mergeCell ref="B3:B6"/>
    <mergeCell ref="A11:B11"/>
    <mergeCell ref="C3:C5"/>
    <mergeCell ref="D3:O3"/>
    <mergeCell ref="A8:B8"/>
    <mergeCell ref="A9:B9"/>
    <mergeCell ref="A1:S1"/>
    <mergeCell ref="M4:M5"/>
    <mergeCell ref="N4:N5"/>
    <mergeCell ref="O4:O5"/>
    <mergeCell ref="P3:S3"/>
    <mergeCell ref="T3:T5"/>
    <mergeCell ref="D4:D5"/>
    <mergeCell ref="E4:I4"/>
    <mergeCell ref="J4:K5"/>
    <mergeCell ref="L4:L5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Таблица 1 Приаргунский округ</vt:lpstr>
      <vt:lpstr>таблица 2 Приаргунский округ</vt:lpstr>
      <vt:lpstr>Таблица 3 Приаргунский округ</vt:lpstr>
      <vt:lpstr>'Таблица 1 Приаргунский округ'!Область_печати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/>
  <cp:lastPrinted>2024-12-11T05:25:39Z</cp:lastPrinted>
  <dcterms:created xsi:type="dcterms:W3CDTF">2019-01-09T06:44:55Z</dcterms:created>
  <dcterms:modified xsi:type="dcterms:W3CDTF">2024-12-13T02:50:43Z</dcterms:modified>
</cp:coreProperties>
</file>