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ЖКХ\Иванова О.А\РЕГЛАМЕНТ ПОСТАНОВЛЕНИЯ\Капит ремонт\Капитальнй ремонт 2026-2028 гг\Постановление № 305от 21.04.2025 г. краткосрочный план на 2026-2028 г,\"/>
    </mc:Choice>
  </mc:AlternateContent>
  <bookViews>
    <workbookView xWindow="-120" yWindow="-120" windowWidth="29040" windowHeight="15840" activeTab="1"/>
  </bookViews>
  <sheets>
    <sheet name="Таблица 1" sheetId="2" r:id="rId1"/>
    <sheet name="Таблица 3" sheetId="1" r:id="rId2"/>
    <sheet name="Таблица 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D15" i="1"/>
  <c r="D14" i="1"/>
  <c r="D18" i="1"/>
  <c r="C18" i="1" s="1"/>
  <c r="Q16" i="2" s="1"/>
  <c r="P23" i="1"/>
  <c r="H23" i="1"/>
  <c r="G23" i="1"/>
  <c r="F23" i="1"/>
  <c r="C14" i="1"/>
  <c r="C15" i="1"/>
  <c r="T13" i="1"/>
  <c r="S13" i="1"/>
  <c r="R13" i="1"/>
  <c r="Q13" i="1"/>
  <c r="P13" i="1"/>
  <c r="O13" i="1"/>
  <c r="N13" i="1"/>
  <c r="M13" i="1"/>
  <c r="L13" i="1"/>
  <c r="I13" i="1"/>
  <c r="H13" i="1"/>
  <c r="G13" i="1"/>
  <c r="F13" i="1"/>
  <c r="E13" i="1"/>
  <c r="D17" i="1"/>
  <c r="C17" i="1" s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5" i="1"/>
  <c r="C25" i="1" s="1"/>
  <c r="D24" i="1"/>
  <c r="C24" i="1" s="1"/>
  <c r="M16" i="2" l="1"/>
  <c r="U16" i="2" s="1"/>
  <c r="T23" i="1"/>
  <c r="S23" i="1"/>
  <c r="R23" i="1"/>
  <c r="Q23" i="1"/>
  <c r="O23" i="1"/>
  <c r="N23" i="1"/>
  <c r="M23" i="1"/>
  <c r="L23" i="1"/>
  <c r="K23" i="1"/>
  <c r="J23" i="1"/>
  <c r="I23" i="1"/>
  <c r="E23" i="1"/>
  <c r="Q23" i="2"/>
  <c r="M22" i="2"/>
  <c r="U22" i="2" s="1"/>
  <c r="D21" i="1"/>
  <c r="C21" i="1" s="1"/>
  <c r="Q19" i="2" l="1"/>
  <c r="M19" i="2"/>
  <c r="C20" i="1"/>
  <c r="M15" i="3" s="1"/>
  <c r="N15" i="3" s="1"/>
  <c r="D20" i="1"/>
  <c r="T22" i="2"/>
  <c r="Q22" i="2"/>
  <c r="M23" i="2"/>
  <c r="U23" i="2" s="1"/>
  <c r="T16" i="2"/>
  <c r="D16" i="1"/>
  <c r="D26" i="1"/>
  <c r="D23" i="1" s="1"/>
  <c r="C16" i="1" l="1"/>
  <c r="Q14" i="2" s="1"/>
  <c r="D13" i="1"/>
  <c r="M13" i="2"/>
  <c r="Q13" i="2"/>
  <c r="M14" i="2"/>
  <c r="T23" i="2"/>
  <c r="Q15" i="2"/>
  <c r="M15" i="2"/>
  <c r="C26" i="1"/>
  <c r="C23" i="1" s="1"/>
  <c r="M16" i="3" s="1"/>
  <c r="N16" i="3" s="1"/>
  <c r="C13" i="1"/>
  <c r="M14" i="3" s="1"/>
  <c r="N14" i="3" s="1"/>
  <c r="Q21" i="2" l="1"/>
  <c r="M24" i="2"/>
  <c r="Q24" i="2"/>
  <c r="U13" i="2"/>
  <c r="T13" i="2"/>
  <c r="U14" i="2"/>
  <c r="T14" i="2"/>
  <c r="U15" i="2"/>
  <c r="T15" i="2"/>
  <c r="Q12" i="2"/>
  <c r="M12" i="2"/>
  <c r="M21" i="2" l="1"/>
  <c r="U24" i="2"/>
  <c r="T24" i="2"/>
  <c r="U19" i="2"/>
  <c r="T19" i="2"/>
  <c r="M18" i="2"/>
  <c r="Q18" i="2"/>
  <c r="Q11" i="2"/>
  <c r="M11" i="2"/>
  <c r="T12" i="2"/>
  <c r="U12" i="2"/>
</calcChain>
</file>

<file path=xl/sharedStrings.xml><?xml version="1.0" encoding="utf-8"?>
<sst xmlns="http://schemas.openxmlformats.org/spreadsheetml/2006/main" count="224" uniqueCount="105">
  <si>
    <t>Адрес МКД</t>
  </si>
  <si>
    <t>Стоимость капитального ремонта ВСЕГО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</si>
  <si>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</si>
  <si>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</si>
  <si>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в том числе:</t>
  </si>
  <si>
    <t>электроснабжения</t>
  </si>
  <si>
    <t>теплоснабжения</t>
  </si>
  <si>
    <t>руб.</t>
  </si>
  <si>
    <t>ед.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</si>
  <si>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</si>
  <si>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</si>
  <si>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</si>
  <si>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</si>
  <si>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</si>
  <si>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</si>
  <si>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</si>
  <si>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</si>
  <si>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</si>
  <si>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</si>
  <si>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</si>
  <si>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</si>
  <si>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</si>
  <si>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</si>
  <si>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</si>
  <si>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</si>
  <si>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</si>
  <si>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</si>
  <si>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</si>
  <si>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за счет средств иных источников</t>
  </si>
  <si>
    <t>чел.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</si>
  <si>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</si>
  <si>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</si>
  <si>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</si>
  <si>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</si>
  <si>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</si>
  <si>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</si>
  <si>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</si>
  <si>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</si>
  <si>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</si>
  <si>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</si>
  <si>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Таблица 2. Планируемые показатели выполнения Муниципального</t>
  </si>
  <si>
    <t>краткосрочного плана реализации Региональной программы</t>
  </si>
  <si>
    <t>капитального ремонта общего имущества в многоквартирных</t>
  </si>
  <si>
    <t>домах, расположенных на территории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</si>
  <si>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</si>
  <si>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</si>
  <si>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руб./кв. м</t>
  </si>
  <si>
    <t>Виды, установленные частью 1 статьи 166 Жилищного кодекса Российской Федерации</t>
  </si>
  <si>
    <t>Виды, установленные частью 3 статьи 166 Жилищного кодекса Российской Федерации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</si>
  <si>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</si>
  <si>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</si>
  <si>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</si>
  <si>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</si>
  <si>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</si>
  <si>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ремонт, замену, модернизацию лифтов, ремонт лифтовых шахт, машинных и блочных помещений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</si>
  <si>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наследия, в том числе на ремонт, замену, модернизацию лифтов, ремонт лифтовых шахт, машинных и блочных помещений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</si>
  <si>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</si>
  <si>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</si>
  <si>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горячего водоснабжения</t>
  </si>
  <si>
    <t>холодного водоснабжения</t>
  </si>
  <si>
    <t>водоотведения</t>
  </si>
  <si>
    <t>2026 год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</si>
  <si>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</si>
  <si>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</si>
  <si>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</si>
  <si>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</si>
  <si>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</si>
  <si>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</si>
  <si>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</si>
  <si>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</si>
  <si>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</si>
  <si>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</si>
  <si>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</si>
  <si>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</si>
  <si>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2027 год</t>
  </si>
  <si>
    <t>2028 год</t>
  </si>
  <si>
    <t>Х</t>
  </si>
  <si>
    <t>общий счет регионального оператора</t>
  </si>
  <si>
    <t>12.2026</t>
  </si>
  <si>
    <t>12.2027</t>
  </si>
  <si>
    <t>12.2028</t>
  </si>
  <si>
    <t>кирпичные</t>
  </si>
  <si>
    <t>Итого по Приаргунскому муниципальному округу:</t>
  </si>
  <si>
    <t>пгт Приаргунск, мкр. МЖК, д. 2</t>
  </si>
  <si>
    <t>пгт Приаргунск, ул. Воинов Интернационалистов, д. 1</t>
  </si>
  <si>
    <t>Брусовые, деревянные</t>
  </si>
  <si>
    <t>Таблица 1. Адресный перечень и характеристика многоквартирных домов, расположенных на территории Приаргунского муниципального округа, в отношении которых на период 2026-2028 годов планируется проведение капитального ремонта общего имущества в многоквартирных домах</t>
  </si>
  <si>
    <t>пгт Приаргунск, ул. Чернышевского, д. 4а</t>
  </si>
  <si>
    <t>п.Досатуй, ул. Привокзальная, д. 2а</t>
  </si>
  <si>
    <t>п.Досатуй, ул. Привокзальная, д. 2б</t>
  </si>
  <si>
    <r>
      <t>пгт Приаргунск, мкр. 2-й, д. 3</t>
    </r>
    <r>
      <rPr>
        <vertAlign val="superscript"/>
        <sz val="11"/>
        <rFont val="Times New Roman"/>
        <family val="1"/>
        <charset val="204"/>
      </rPr>
      <t>(6)</t>
    </r>
  </si>
  <si>
    <r>
      <t>пгт Приаргунск, ул. Октябрьская, д. 5</t>
    </r>
    <r>
      <rPr>
        <vertAlign val="superscript"/>
        <sz val="11"/>
        <rFont val="Times New Roman"/>
        <family val="1"/>
        <charset val="204"/>
      </rPr>
      <t>(6)</t>
    </r>
  </si>
  <si>
    <r>
      <t>пгт Приаргунск, мкр. МЖК, д. 1</t>
    </r>
    <r>
      <rPr>
        <vertAlign val="superscript"/>
        <sz val="11"/>
        <rFont val="Times New Roman"/>
        <family val="1"/>
        <charset val="204"/>
      </rPr>
      <t>(6)</t>
    </r>
  </si>
  <si>
    <t>пгт Приаргунск, ул. Ленина, д.12</t>
  </si>
  <si>
    <t>Забайкальского края, в отношении которых на период 2026-2028 годов планируется проведение капитального ремонта общего имущества, по видам работ по капитальному ремонту</t>
  </si>
  <si>
    <t xml:space="preserve">Таблица 3. Адресный перечень многоквартирных домов, расположенных на территории </t>
  </si>
  <si>
    <t>Приаргунского муниципального округа Забайкальского края</t>
  </si>
  <si>
    <t xml:space="preserve">Итого по Приаргунскому округу </t>
  </si>
  <si>
    <t>2026 г.</t>
  </si>
  <si>
    <t>2027 г.</t>
  </si>
  <si>
    <t>2028 г.</t>
  </si>
  <si>
    <t>Муниципальный краткосрочный план реализации Региональной программы капитального ремонта общего имущества в многоквартирных домах, расположенныхна территории Приаргунского муниципаьного оруга Забайкальского края, на период  2026-2028 годов</t>
  </si>
  <si>
    <t>кирпмчный</t>
  </si>
  <si>
    <t>кирпичный</t>
  </si>
  <si>
    <t xml:space="preserve"> на период 2026-2028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</si>
</sst>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0_ ;\-#,##0.000\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2" borderId="0" xfId="0" applyFont="1" applyFill="1"/>
    <xf numFmtId="2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8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9" fillId="0" borderId="0" xfId="0" applyFont="1"/>
    <xf numFmtId="0" fontId="8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/>
    </xf>
    <xf numFmtId="164" fontId="0" fillId="0" borderId="0" xfId="3" applyFont="1" applyBorder="1"/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43" fontId="4" fillId="0" borderId="0" xfId="0" applyNumberFormat="1" applyFont="1" applyAlignment="1">
      <alignment wrapText="1"/>
    </xf>
    <xf numFmtId="0" fontId="4" fillId="0" borderId="1" xfId="0" applyFont="1" applyFill="1" applyBorder="1"/>
    <xf numFmtId="164" fontId="4" fillId="0" borderId="1" xfId="3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15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2" fontId="4" fillId="0" borderId="1" xfId="3" applyNumberFormat="1" applyFont="1" applyFill="1" applyBorder="1" applyAlignment="1">
      <alignment horizontal="right"/>
    </xf>
    <xf numFmtId="0" fontId="15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164" fontId="10" fillId="0" borderId="1" xfId="3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164" fontId="8" fillId="2" borderId="1" xfId="3" applyFont="1" applyFill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horizontal="center" vertical="center" wrapText="1"/>
    </xf>
    <xf numFmtId="166" fontId="8" fillId="2" borderId="1" xfId="3" applyNumberFormat="1" applyFont="1" applyFill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11" fillId="0" borderId="3" xfId="2" applyNumberFormat="1" applyFont="1" applyBorder="1" applyAlignment="1">
      <alignment horizontal="center" vertical="center" wrapText="1"/>
    </xf>
    <xf numFmtId="2" fontId="11" fillId="0" borderId="4" xfId="2" applyNumberFormat="1" applyFont="1" applyBorder="1" applyAlignment="1">
      <alignment horizontal="center" vertical="center" wrapText="1"/>
    </xf>
    <xf numFmtId="2" fontId="11" fillId="0" borderId="5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gin.consultant.ru/link/?req=doc&amp;base=LAW&amp;n=416251&amp;dst=215&amp;field=134&amp;date=22.06.2022" TargetMode="External"/><Relationship Id="rId1" Type="http://schemas.openxmlformats.org/officeDocument/2006/relationships/hyperlink" Target="https://login.consultant.ru/link/?req=doc&amp;base=LAW&amp;n=416251&amp;dst=101210&amp;field=134&amp;date=22.06.20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16" zoomScale="80" zoomScaleNormal="80" workbookViewId="0">
      <selection activeCell="Q17" sqref="Q17"/>
    </sheetView>
  </sheetViews>
  <sheetFormatPr defaultRowHeight="15" x14ac:dyDescent="0.25"/>
  <cols>
    <col min="1" max="1" width="6.42578125" style="1" customWidth="1"/>
    <col min="2" max="2" width="42.85546875" style="1" customWidth="1"/>
    <col min="3" max="3" width="19.28515625" style="1" customWidth="1"/>
    <col min="4" max="4" width="12.85546875" style="1" customWidth="1"/>
    <col min="5" max="5" width="10.7109375" style="1" customWidth="1"/>
    <col min="6" max="6" width="13.28515625" style="1" customWidth="1"/>
    <col min="7" max="8" width="9.140625" style="1"/>
    <col min="9" max="11" width="10.5703125" style="1" bestFit="1" customWidth="1"/>
    <col min="12" max="12" width="9.140625" style="1"/>
    <col min="13" max="13" width="16" style="1" customWidth="1"/>
    <col min="14" max="14" width="12.28515625" style="1" customWidth="1"/>
    <col min="15" max="15" width="11.140625" style="1" customWidth="1"/>
    <col min="16" max="16" width="10.85546875" style="1" customWidth="1"/>
    <col min="17" max="17" width="17.85546875" style="1" customWidth="1"/>
    <col min="18" max="18" width="12.7109375" style="1" customWidth="1"/>
    <col min="19" max="19" width="9.140625" style="1"/>
    <col min="20" max="20" width="15.85546875" style="1" customWidth="1"/>
    <col min="21" max="21" width="14.28515625" style="1" customWidth="1"/>
    <col min="22" max="22" width="15.7109375" style="1" customWidth="1"/>
    <col min="23" max="16384" width="9.140625" style="1"/>
  </cols>
  <sheetData>
    <row r="1" spans="1:22" ht="15.75" x14ac:dyDescent="0.25">
      <c r="A1" s="62" t="s">
        <v>101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3" spans="1:22" ht="31.5" customHeight="1" x14ac:dyDescent="0.25">
      <c r="A3" s="63" t="s">
        <v>86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5.75" thickBot="1" x14ac:dyDescent="0.3"/>
    <row r="5" spans="1:22" ht="31.5" customHeight="1" thickBot="1" x14ac:dyDescent="0.3">
      <c r="A5" s="59" t="s">
        <v>30</v>
      </c>
      <c r="B5" s="59" t="s">
        <v>0</v>
      </c>
      <c r="C5" s="59" t="s">
        <v>9</v>
      </c>
      <c r="D5" s="64" t="s">
        <v>10</v>
      </c>
      <c r="E5" s="66"/>
      <c r="F5" s="59" t="s">
        <v>11</v>
      </c>
      <c r="G5" s="59" t="s">
        <v>12</v>
      </c>
      <c r="H5" s="59" t="s">
        <v>13</v>
      </c>
      <c r="I5" s="59" t="s">
        <v>14</v>
      </c>
      <c r="J5" s="64" t="s">
        <v>15</v>
      </c>
      <c r="K5" s="66"/>
      <c r="L5" s="59" t="s">
        <v>16</v>
      </c>
      <c r="M5" s="64" t="s">
        <v>17</v>
      </c>
      <c r="N5" s="65"/>
      <c r="O5" s="65"/>
      <c r="P5" s="65"/>
      <c r="Q5" s="65"/>
      <c r="R5" s="65"/>
      <c r="S5" s="66"/>
      <c r="T5" s="59" t="s">
        <v>44</v>
      </c>
      <c r="U5" s="59" t="s">
        <v>45</v>
      </c>
      <c r="V5" s="59" t="s">
        <v>18</v>
      </c>
    </row>
    <row r="6" spans="1:22" ht="15.75" customHeight="1" thickBot="1" x14ac:dyDescent="0.3">
      <c r="A6" s="60"/>
      <c r="B6" s="60"/>
      <c r="C6" s="60"/>
      <c r="D6" s="59" t="s">
        <v>19</v>
      </c>
      <c r="E6" s="59" t="s">
        <v>20</v>
      </c>
      <c r="F6" s="60"/>
      <c r="G6" s="60"/>
      <c r="H6" s="60"/>
      <c r="I6" s="60"/>
      <c r="J6" s="59" t="s">
        <v>21</v>
      </c>
      <c r="K6" s="59" t="s">
        <v>22</v>
      </c>
      <c r="L6" s="60"/>
      <c r="M6" s="59" t="s">
        <v>21</v>
      </c>
      <c r="N6" s="64" t="s">
        <v>4</v>
      </c>
      <c r="O6" s="65"/>
      <c r="P6" s="65"/>
      <c r="Q6" s="65"/>
      <c r="R6" s="65"/>
      <c r="S6" s="66"/>
      <c r="T6" s="60"/>
      <c r="U6" s="60"/>
      <c r="V6" s="60"/>
    </row>
    <row r="7" spans="1:22" ht="257.25" customHeight="1" thickBot="1" x14ac:dyDescent="0.3">
      <c r="A7" s="60"/>
      <c r="B7" s="60"/>
      <c r="C7" s="60"/>
      <c r="D7" s="60"/>
      <c r="E7" s="60"/>
      <c r="F7" s="60"/>
      <c r="G7" s="60"/>
      <c r="H7" s="60"/>
      <c r="I7" s="61"/>
      <c r="J7" s="61"/>
      <c r="K7" s="61"/>
      <c r="L7" s="61"/>
      <c r="M7" s="61"/>
      <c r="N7" s="6" t="s">
        <v>23</v>
      </c>
      <c r="O7" s="6" t="s">
        <v>24</v>
      </c>
      <c r="P7" s="6" t="s">
        <v>25</v>
      </c>
      <c r="Q7" s="6" t="s">
        <v>26</v>
      </c>
      <c r="R7" s="6" t="s">
        <v>27</v>
      </c>
      <c r="S7" s="6" t="s">
        <v>28</v>
      </c>
      <c r="T7" s="61"/>
      <c r="U7" s="61"/>
      <c r="V7" s="60"/>
    </row>
    <row r="8" spans="1:22" ht="31.5" customHeight="1" thickBot="1" x14ac:dyDescent="0.3">
      <c r="A8" s="61"/>
      <c r="B8" s="61"/>
      <c r="C8" s="61"/>
      <c r="D8" s="61"/>
      <c r="E8" s="61"/>
      <c r="F8" s="61"/>
      <c r="G8" s="61"/>
      <c r="H8" s="61"/>
      <c r="I8" s="6" t="s">
        <v>39</v>
      </c>
      <c r="J8" s="6" t="s">
        <v>39</v>
      </c>
      <c r="K8" s="6" t="s">
        <v>39</v>
      </c>
      <c r="L8" s="6" t="s">
        <v>29</v>
      </c>
      <c r="M8" s="6" t="s">
        <v>7</v>
      </c>
      <c r="N8" s="6" t="s">
        <v>7</v>
      </c>
      <c r="O8" s="6" t="s">
        <v>7</v>
      </c>
      <c r="P8" s="6" t="s">
        <v>7</v>
      </c>
      <c r="Q8" s="6" t="s">
        <v>7</v>
      </c>
      <c r="R8" s="6" t="s">
        <v>7</v>
      </c>
      <c r="S8" s="6" t="s">
        <v>7</v>
      </c>
      <c r="T8" s="6" t="s">
        <v>46</v>
      </c>
      <c r="U8" s="6" t="s">
        <v>46</v>
      </c>
      <c r="V8" s="61"/>
    </row>
    <row r="9" spans="1:22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5">
        <v>10</v>
      </c>
      <c r="K9" s="4">
        <v>11</v>
      </c>
      <c r="L9" s="4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5">
        <v>21</v>
      </c>
      <c r="V9" s="5">
        <v>22</v>
      </c>
    </row>
    <row r="10" spans="1:22" s="13" customFormat="1" ht="14.25" x14ac:dyDescent="0.2">
      <c r="A10" s="44"/>
      <c r="B10" s="44" t="s">
        <v>61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s="13" customFormat="1" ht="14.25" x14ac:dyDescent="0.2">
      <c r="A11" s="56" t="s">
        <v>82</v>
      </c>
      <c r="B11" s="56"/>
      <c r="C11" s="20" t="s">
        <v>76</v>
      </c>
      <c r="D11" s="20" t="s">
        <v>76</v>
      </c>
      <c r="E11" s="20" t="s">
        <v>76</v>
      </c>
      <c r="F11" s="20" t="s">
        <v>76</v>
      </c>
      <c r="G11" s="20" t="s">
        <v>76</v>
      </c>
      <c r="H11" s="20" t="s">
        <v>76</v>
      </c>
      <c r="I11" s="20"/>
      <c r="J11" s="20"/>
      <c r="K11" s="20"/>
      <c r="L11" s="20"/>
      <c r="M11" s="48">
        <f>'Таблица 3'!C13</f>
        <v>17857589.66</v>
      </c>
      <c r="N11" s="54">
        <v>0</v>
      </c>
      <c r="O11" s="54">
        <v>0</v>
      </c>
      <c r="P11" s="54">
        <v>0</v>
      </c>
      <c r="Q11" s="48">
        <f>'Таблица 3'!C13</f>
        <v>17857589.66</v>
      </c>
      <c r="R11" s="54">
        <v>0</v>
      </c>
      <c r="S11" s="54">
        <v>0</v>
      </c>
      <c r="T11" s="20" t="s">
        <v>76</v>
      </c>
      <c r="U11" s="20" t="s">
        <v>76</v>
      </c>
      <c r="V11" s="20" t="s">
        <v>76</v>
      </c>
    </row>
    <row r="12" spans="1:22" ht="45" x14ac:dyDescent="0.25">
      <c r="A12" s="23">
        <v>1</v>
      </c>
      <c r="B12" s="33" t="s">
        <v>90</v>
      </c>
      <c r="C12" s="45" t="s">
        <v>77</v>
      </c>
      <c r="D12" s="46">
        <v>1988</v>
      </c>
      <c r="E12" s="46" t="s">
        <v>76</v>
      </c>
      <c r="F12" s="47" t="s">
        <v>85</v>
      </c>
      <c r="G12" s="46">
        <v>3</v>
      </c>
      <c r="H12" s="46">
        <v>2</v>
      </c>
      <c r="I12" s="46">
        <v>959</v>
      </c>
      <c r="J12" s="46">
        <v>569</v>
      </c>
      <c r="K12" s="46">
        <v>261</v>
      </c>
      <c r="L12" s="46">
        <v>12</v>
      </c>
      <c r="M12" s="48">
        <f>'Таблица 3'!C14</f>
        <v>3406603</v>
      </c>
      <c r="N12" s="49">
        <v>0</v>
      </c>
      <c r="O12" s="49">
        <v>0</v>
      </c>
      <c r="P12" s="49">
        <v>0</v>
      </c>
      <c r="Q12" s="48">
        <f>'Таблица 3'!C14</f>
        <v>3406603</v>
      </c>
      <c r="R12" s="49">
        <v>0</v>
      </c>
      <c r="S12" s="49">
        <v>0</v>
      </c>
      <c r="T12" s="50">
        <f>M12/J12</f>
        <v>5987</v>
      </c>
      <c r="U12" s="50">
        <f>M12/J12</f>
        <v>5987</v>
      </c>
      <c r="V12" s="51" t="s">
        <v>78</v>
      </c>
    </row>
    <row r="13" spans="1:22" ht="45" x14ac:dyDescent="0.25">
      <c r="A13" s="52">
        <v>2</v>
      </c>
      <c r="B13" s="33" t="s">
        <v>91</v>
      </c>
      <c r="C13" s="45" t="s">
        <v>77</v>
      </c>
      <c r="D13" s="46">
        <v>1963</v>
      </c>
      <c r="E13" s="46" t="s">
        <v>76</v>
      </c>
      <c r="F13" s="46"/>
      <c r="G13" s="46">
        <v>2</v>
      </c>
      <c r="H13" s="46">
        <v>4</v>
      </c>
      <c r="I13" s="46">
        <v>316</v>
      </c>
      <c r="J13" s="46">
        <v>302.10000000000002</v>
      </c>
      <c r="K13" s="46">
        <v>302.10000000000002</v>
      </c>
      <c r="L13" s="46">
        <v>17</v>
      </c>
      <c r="M13" s="48">
        <f>'Таблица 3'!C15</f>
        <v>2216809.8000000003</v>
      </c>
      <c r="N13" s="49">
        <v>0</v>
      </c>
      <c r="O13" s="49">
        <v>0</v>
      </c>
      <c r="P13" s="49">
        <v>0</v>
      </c>
      <c r="Q13" s="48">
        <f>'Таблица 3'!C15</f>
        <v>2216809.8000000003</v>
      </c>
      <c r="R13" s="49">
        <v>0</v>
      </c>
      <c r="S13" s="49">
        <v>0</v>
      </c>
      <c r="T13" s="50">
        <f t="shared" ref="T13:T24" si="0">M13/J13</f>
        <v>7338</v>
      </c>
      <c r="U13" s="50">
        <f t="shared" ref="U13:U24" si="1">M13/J13</f>
        <v>7338</v>
      </c>
      <c r="V13" s="51" t="s">
        <v>78</v>
      </c>
    </row>
    <row r="14" spans="1:22" ht="45" x14ac:dyDescent="0.25">
      <c r="A14" s="52">
        <v>3</v>
      </c>
      <c r="B14" s="33" t="s">
        <v>83</v>
      </c>
      <c r="C14" s="45" t="s">
        <v>77</v>
      </c>
      <c r="D14" s="46">
        <v>1988</v>
      </c>
      <c r="E14" s="46" t="s">
        <v>76</v>
      </c>
      <c r="F14" s="46"/>
      <c r="G14" s="46">
        <v>3</v>
      </c>
      <c r="H14" s="46">
        <v>3</v>
      </c>
      <c r="I14" s="46">
        <v>1184.5999999999999</v>
      </c>
      <c r="J14" s="46">
        <v>721.5</v>
      </c>
      <c r="K14" s="46">
        <v>0</v>
      </c>
      <c r="L14" s="46">
        <v>12</v>
      </c>
      <c r="M14" s="48">
        <f>'Таблица 3'!C16</f>
        <v>3496764.18</v>
      </c>
      <c r="N14" s="49">
        <v>0</v>
      </c>
      <c r="O14" s="49">
        <v>0</v>
      </c>
      <c r="P14" s="49">
        <v>0</v>
      </c>
      <c r="Q14" s="48">
        <f>'Таблица 3'!C16</f>
        <v>3496764.18</v>
      </c>
      <c r="R14" s="49">
        <v>0</v>
      </c>
      <c r="S14" s="49">
        <v>0</v>
      </c>
      <c r="T14" s="50">
        <f t="shared" si="0"/>
        <v>4846.5200000000004</v>
      </c>
      <c r="U14" s="50">
        <f t="shared" si="1"/>
        <v>4846.5200000000004</v>
      </c>
      <c r="V14" s="51" t="s">
        <v>78</v>
      </c>
    </row>
    <row r="15" spans="1:22" ht="45" x14ac:dyDescent="0.25">
      <c r="A15" s="23">
        <v>4</v>
      </c>
      <c r="B15" s="23" t="s">
        <v>93</v>
      </c>
      <c r="C15" s="45" t="s">
        <v>77</v>
      </c>
      <c r="D15" s="46">
        <v>1971</v>
      </c>
      <c r="E15" s="46">
        <v>2024</v>
      </c>
      <c r="F15" s="47" t="s">
        <v>102</v>
      </c>
      <c r="G15" s="46">
        <v>2</v>
      </c>
      <c r="H15" s="46">
        <v>2</v>
      </c>
      <c r="I15" s="46">
        <v>671</v>
      </c>
      <c r="J15" s="46">
        <v>618.61</v>
      </c>
      <c r="K15" s="46">
        <v>574.11</v>
      </c>
      <c r="L15" s="46">
        <v>25</v>
      </c>
      <c r="M15" s="48">
        <f>'Таблица 3'!C17</f>
        <v>1910267.68</v>
      </c>
      <c r="N15" s="49">
        <v>0</v>
      </c>
      <c r="O15" s="49">
        <v>0</v>
      </c>
      <c r="P15" s="49">
        <v>0</v>
      </c>
      <c r="Q15" s="48">
        <f>'Таблица 3'!C17</f>
        <v>1910267.68</v>
      </c>
      <c r="R15" s="49">
        <v>0</v>
      </c>
      <c r="S15" s="49">
        <v>0</v>
      </c>
      <c r="T15" s="50">
        <f t="shared" si="0"/>
        <v>3088</v>
      </c>
      <c r="U15" s="50">
        <f t="shared" si="1"/>
        <v>3088</v>
      </c>
      <c r="V15" s="51" t="s">
        <v>78</v>
      </c>
    </row>
    <row r="16" spans="1:22" ht="45" x14ac:dyDescent="0.25">
      <c r="A16" s="23">
        <v>5</v>
      </c>
      <c r="B16" s="23" t="s">
        <v>87</v>
      </c>
      <c r="C16" s="45" t="s">
        <v>77</v>
      </c>
      <c r="D16" s="46">
        <v>1974</v>
      </c>
      <c r="E16" s="46" t="s">
        <v>76</v>
      </c>
      <c r="F16" s="47" t="s">
        <v>103</v>
      </c>
      <c r="G16" s="46">
        <v>2</v>
      </c>
      <c r="H16" s="46">
        <v>2</v>
      </c>
      <c r="I16" s="46">
        <v>1224.5999999999999</v>
      </c>
      <c r="J16" s="46">
        <v>691.15</v>
      </c>
      <c r="K16" s="46">
        <v>691.15</v>
      </c>
      <c r="L16" s="46">
        <v>24</v>
      </c>
      <c r="M16" s="48">
        <f>'Таблица 3'!C18</f>
        <v>6827145</v>
      </c>
      <c r="N16" s="49">
        <v>0</v>
      </c>
      <c r="O16" s="49">
        <v>0</v>
      </c>
      <c r="P16" s="49">
        <v>0</v>
      </c>
      <c r="Q16" s="48">
        <f>'Таблица 3'!C18</f>
        <v>6827145</v>
      </c>
      <c r="R16" s="49">
        <v>0</v>
      </c>
      <c r="S16" s="49">
        <v>0</v>
      </c>
      <c r="T16" s="49">
        <f t="shared" si="0"/>
        <v>9877.9497938218919</v>
      </c>
      <c r="U16" s="49">
        <f t="shared" si="1"/>
        <v>9877.9497938218919</v>
      </c>
      <c r="V16" s="51" t="s">
        <v>78</v>
      </c>
    </row>
    <row r="17" spans="1:22" x14ac:dyDescent="0.25">
      <c r="A17" s="20"/>
      <c r="B17" s="20" t="s">
        <v>74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8"/>
      <c r="N17" s="53"/>
      <c r="O17" s="53"/>
      <c r="P17" s="53"/>
      <c r="Q17" s="48"/>
      <c r="R17" s="20"/>
      <c r="S17" s="20"/>
      <c r="T17" s="55"/>
      <c r="U17" s="55"/>
      <c r="V17" s="20"/>
    </row>
    <row r="18" spans="1:22" s="13" customFormat="1" ht="30" customHeight="1" x14ac:dyDescent="0.2">
      <c r="A18" s="57" t="s">
        <v>82</v>
      </c>
      <c r="B18" s="58"/>
      <c r="C18" s="20" t="s">
        <v>76</v>
      </c>
      <c r="D18" s="20" t="s">
        <v>76</v>
      </c>
      <c r="E18" s="20" t="s">
        <v>76</v>
      </c>
      <c r="F18" s="20" t="s">
        <v>76</v>
      </c>
      <c r="G18" s="20" t="s">
        <v>76</v>
      </c>
      <c r="H18" s="20" t="s">
        <v>76</v>
      </c>
      <c r="I18" s="20"/>
      <c r="J18" s="20"/>
      <c r="K18" s="20"/>
      <c r="L18" s="20"/>
      <c r="M18" s="48">
        <f>'Таблица 3'!C20</f>
        <v>10346695.859999999</v>
      </c>
      <c r="N18" s="54">
        <v>0</v>
      </c>
      <c r="O18" s="54">
        <v>0</v>
      </c>
      <c r="P18" s="54">
        <v>0</v>
      </c>
      <c r="Q18" s="48">
        <f>'Таблица 3'!C20</f>
        <v>10346695.859999999</v>
      </c>
      <c r="R18" s="54">
        <v>0</v>
      </c>
      <c r="S18" s="54">
        <v>0</v>
      </c>
      <c r="T18" s="20" t="s">
        <v>76</v>
      </c>
      <c r="U18" s="20" t="s">
        <v>76</v>
      </c>
      <c r="V18" s="20" t="s">
        <v>76</v>
      </c>
    </row>
    <row r="19" spans="1:22" ht="45" x14ac:dyDescent="0.25">
      <c r="A19" s="46">
        <v>1</v>
      </c>
      <c r="B19" s="23" t="s">
        <v>84</v>
      </c>
      <c r="C19" s="45" t="s">
        <v>77</v>
      </c>
      <c r="D19" s="46">
        <v>1961</v>
      </c>
      <c r="E19" s="46" t="s">
        <v>76</v>
      </c>
      <c r="F19" s="46" t="s">
        <v>81</v>
      </c>
      <c r="G19" s="46">
        <v>2</v>
      </c>
      <c r="H19" s="46">
        <v>1</v>
      </c>
      <c r="I19" s="46">
        <v>1143.5999999999999</v>
      </c>
      <c r="J19" s="46">
        <v>1143.5999999999999</v>
      </c>
      <c r="K19" s="46">
        <v>1143.5999999999999</v>
      </c>
      <c r="L19" s="46">
        <v>37</v>
      </c>
      <c r="M19" s="48">
        <f>'Таблица 3'!C21</f>
        <v>10346695.859999999</v>
      </c>
      <c r="N19" s="49">
        <v>0</v>
      </c>
      <c r="O19" s="49">
        <v>0</v>
      </c>
      <c r="P19" s="49">
        <v>0</v>
      </c>
      <c r="Q19" s="48">
        <f>'Таблица 3'!C21</f>
        <v>10346695.859999999</v>
      </c>
      <c r="R19" s="49">
        <v>0</v>
      </c>
      <c r="S19" s="49">
        <v>0</v>
      </c>
      <c r="T19" s="50">
        <f t="shared" si="0"/>
        <v>9047.4780167890876</v>
      </c>
      <c r="U19" s="50">
        <f t="shared" si="1"/>
        <v>9047.4780167890876</v>
      </c>
      <c r="V19" s="51" t="s">
        <v>79</v>
      </c>
    </row>
    <row r="20" spans="1:22" x14ac:dyDescent="0.25">
      <c r="A20" s="20"/>
      <c r="B20" s="20" t="s">
        <v>75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48"/>
      <c r="N20" s="53"/>
      <c r="O20" s="53"/>
      <c r="P20" s="53"/>
      <c r="Q20" s="48"/>
      <c r="R20" s="20"/>
      <c r="S20" s="20"/>
      <c r="T20" s="55"/>
      <c r="U20" s="55"/>
      <c r="V20" s="20"/>
    </row>
    <row r="21" spans="1:22" s="13" customFormat="1" ht="35.25" customHeight="1" x14ac:dyDescent="0.2">
      <c r="A21" s="56" t="s">
        <v>82</v>
      </c>
      <c r="B21" s="56"/>
      <c r="C21" s="20" t="s">
        <v>76</v>
      </c>
      <c r="D21" s="20" t="s">
        <v>76</v>
      </c>
      <c r="E21" s="20" t="s">
        <v>76</v>
      </c>
      <c r="F21" s="20" t="s">
        <v>76</v>
      </c>
      <c r="G21" s="20" t="s">
        <v>76</v>
      </c>
      <c r="H21" s="20" t="s">
        <v>76</v>
      </c>
      <c r="I21" s="20"/>
      <c r="J21" s="20"/>
      <c r="K21" s="20"/>
      <c r="L21" s="20"/>
      <c r="M21" s="48">
        <f>'Таблица 3'!C23</f>
        <v>9160410.6999999993</v>
      </c>
      <c r="N21" s="54">
        <v>0</v>
      </c>
      <c r="O21" s="54">
        <v>0</v>
      </c>
      <c r="P21" s="54">
        <v>0</v>
      </c>
      <c r="Q21" s="48">
        <f>'Таблица 3'!C23</f>
        <v>9160410.6999999993</v>
      </c>
      <c r="R21" s="54">
        <v>0</v>
      </c>
      <c r="S21" s="54">
        <v>0</v>
      </c>
      <c r="T21" s="20" t="s">
        <v>76</v>
      </c>
      <c r="U21" s="20" t="s">
        <v>76</v>
      </c>
      <c r="V21" s="20" t="s">
        <v>76</v>
      </c>
    </row>
    <row r="22" spans="1:22" ht="45" x14ac:dyDescent="0.25">
      <c r="A22" s="46">
        <v>1</v>
      </c>
      <c r="B22" s="33" t="s">
        <v>88</v>
      </c>
      <c r="C22" s="45" t="s">
        <v>77</v>
      </c>
      <c r="D22" s="46">
        <v>1973</v>
      </c>
      <c r="E22" s="46" t="s">
        <v>76</v>
      </c>
      <c r="F22" s="46" t="s">
        <v>81</v>
      </c>
      <c r="G22" s="46">
        <v>2</v>
      </c>
      <c r="H22" s="46">
        <v>2</v>
      </c>
      <c r="I22" s="46">
        <v>963.88</v>
      </c>
      <c r="J22" s="46">
        <v>630.30999999999995</v>
      </c>
      <c r="K22" s="46">
        <v>630.30999999999995</v>
      </c>
      <c r="L22" s="46">
        <v>20</v>
      </c>
      <c r="M22" s="48">
        <f>'Таблица 3'!C24</f>
        <v>2800071.4</v>
      </c>
      <c r="N22" s="49">
        <v>0</v>
      </c>
      <c r="O22" s="49">
        <v>0</v>
      </c>
      <c r="P22" s="49">
        <v>0</v>
      </c>
      <c r="Q22" s="48">
        <f>'Таблица 3'!C24</f>
        <v>2800071.4</v>
      </c>
      <c r="R22" s="49">
        <v>0</v>
      </c>
      <c r="S22" s="49">
        <v>0</v>
      </c>
      <c r="T22" s="50">
        <f t="shared" si="0"/>
        <v>4442.3718487728265</v>
      </c>
      <c r="U22" s="50">
        <f t="shared" si="1"/>
        <v>4442.3718487728265</v>
      </c>
      <c r="V22" s="51" t="s">
        <v>80</v>
      </c>
    </row>
    <row r="23" spans="1:22" ht="45" x14ac:dyDescent="0.25">
      <c r="A23" s="46">
        <v>2</v>
      </c>
      <c r="B23" s="33" t="s">
        <v>89</v>
      </c>
      <c r="C23" s="45" t="s">
        <v>77</v>
      </c>
      <c r="D23" s="46">
        <v>1973</v>
      </c>
      <c r="E23" s="46" t="s">
        <v>76</v>
      </c>
      <c r="F23" s="46" t="s">
        <v>103</v>
      </c>
      <c r="G23" s="46">
        <v>2</v>
      </c>
      <c r="H23" s="46">
        <v>2</v>
      </c>
      <c r="I23" s="46">
        <v>970.21</v>
      </c>
      <c r="J23" s="46">
        <v>635.59</v>
      </c>
      <c r="K23" s="46">
        <v>635.59</v>
      </c>
      <c r="L23" s="46">
        <v>22</v>
      </c>
      <c r="M23" s="48">
        <f>'Таблица 3'!C25</f>
        <v>2818460.05</v>
      </c>
      <c r="N23" s="49">
        <v>0</v>
      </c>
      <c r="O23" s="49">
        <v>0</v>
      </c>
      <c r="P23" s="49">
        <v>0</v>
      </c>
      <c r="Q23" s="48">
        <f>'Таблица 3'!C25</f>
        <v>2818460.05</v>
      </c>
      <c r="R23" s="49">
        <v>0</v>
      </c>
      <c r="S23" s="49">
        <v>0</v>
      </c>
      <c r="T23" s="50">
        <f t="shared" si="0"/>
        <v>4434.3996129580382</v>
      </c>
      <c r="U23" s="50">
        <f t="shared" si="1"/>
        <v>4434.3996129580382</v>
      </c>
      <c r="V23" s="51" t="s">
        <v>80</v>
      </c>
    </row>
    <row r="24" spans="1:22" ht="45" x14ac:dyDescent="0.25">
      <c r="A24" s="52">
        <v>3</v>
      </c>
      <c r="B24" s="33" t="s">
        <v>92</v>
      </c>
      <c r="C24" s="45" t="s">
        <v>77</v>
      </c>
      <c r="D24" s="46">
        <v>1994</v>
      </c>
      <c r="E24" s="46" t="s">
        <v>76</v>
      </c>
      <c r="F24" s="46" t="s">
        <v>81</v>
      </c>
      <c r="G24" s="46">
        <v>2</v>
      </c>
      <c r="H24" s="46">
        <v>3</v>
      </c>
      <c r="I24" s="46">
        <v>1266</v>
      </c>
      <c r="J24" s="46">
        <v>732.55</v>
      </c>
      <c r="K24" s="46">
        <v>732.55</v>
      </c>
      <c r="L24" s="46">
        <v>29</v>
      </c>
      <c r="M24" s="48">
        <f>'Таблица 3'!C26</f>
        <v>3541879.25</v>
      </c>
      <c r="N24" s="49">
        <v>0</v>
      </c>
      <c r="O24" s="49">
        <v>0</v>
      </c>
      <c r="P24" s="49">
        <v>0</v>
      </c>
      <c r="Q24" s="48">
        <f>'Таблица 3'!C26</f>
        <v>3541879.25</v>
      </c>
      <c r="R24" s="49">
        <v>0</v>
      </c>
      <c r="S24" s="49">
        <v>0</v>
      </c>
      <c r="T24" s="50">
        <f t="shared" si="0"/>
        <v>4835</v>
      </c>
      <c r="U24" s="50">
        <f t="shared" si="1"/>
        <v>4835</v>
      </c>
      <c r="V24" s="51" t="s">
        <v>80</v>
      </c>
    </row>
  </sheetData>
  <mergeCells count="25">
    <mergeCell ref="M5:S5"/>
    <mergeCell ref="C5:C8"/>
    <mergeCell ref="D5:E5"/>
    <mergeCell ref="F5:F8"/>
    <mergeCell ref="A1:V1"/>
    <mergeCell ref="U5:U7"/>
    <mergeCell ref="V5:V8"/>
    <mergeCell ref="D6:D8"/>
    <mergeCell ref="E6:E8"/>
    <mergeCell ref="J6:J7"/>
    <mergeCell ref="K6:K7"/>
    <mergeCell ref="T5:T7"/>
    <mergeCell ref="G5:G8"/>
    <mergeCell ref="A3:V3"/>
    <mergeCell ref="M6:M7"/>
    <mergeCell ref="N6:S6"/>
    <mergeCell ref="H5:H8"/>
    <mergeCell ref="I5:I7"/>
    <mergeCell ref="J5:K5"/>
    <mergeCell ref="L5:L7"/>
    <mergeCell ref="A21:B21"/>
    <mergeCell ref="A11:B11"/>
    <mergeCell ref="A18:B18"/>
    <mergeCell ref="A5:A8"/>
    <mergeCell ref="B5:B8"/>
  </mergeCells>
  <phoneticPr fontId="13" type="noConversion"/>
  <pageMargins left="0.23622047244094491" right="0.38" top="0.31496062992125984" bottom="0.74803149606299213" header="0.15748031496062992" footer="0.51181102362204722"/>
  <pageSetup paperSize="9" scale="4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9"/>
  <sheetViews>
    <sheetView tabSelected="1" topLeftCell="A7" zoomScaleSheetLayoutView="100" workbookViewId="0">
      <selection activeCell="A6" sqref="A6:T6"/>
    </sheetView>
  </sheetViews>
  <sheetFormatPr defaultRowHeight="15" x14ac:dyDescent="0.25"/>
  <cols>
    <col min="1" max="1" width="9.140625" style="1"/>
    <col min="2" max="2" width="41.28515625" style="1" customWidth="1"/>
    <col min="3" max="3" width="17.85546875" style="1" customWidth="1"/>
    <col min="4" max="4" width="19.42578125" style="1" customWidth="1"/>
    <col min="5" max="5" width="16.5703125" style="1" customWidth="1"/>
    <col min="6" max="6" width="17.42578125" style="1" customWidth="1"/>
    <col min="7" max="7" width="15.85546875" style="1" customWidth="1"/>
    <col min="8" max="8" width="17.5703125" style="1" customWidth="1"/>
    <col min="9" max="9" width="16.5703125" style="1" customWidth="1"/>
    <col min="10" max="10" width="9.5703125" style="1" customWidth="1"/>
    <col min="11" max="11" width="12.5703125" style="1" customWidth="1"/>
    <col min="12" max="12" width="14.28515625" style="12" customWidth="1"/>
    <col min="13" max="13" width="12.42578125" style="12" customWidth="1"/>
    <col min="14" max="14" width="12.28515625" style="12" customWidth="1"/>
    <col min="15" max="15" width="11.7109375" style="12" customWidth="1"/>
    <col min="16" max="16" width="18" style="12" customWidth="1"/>
    <col min="17" max="17" width="16.28515625" style="12" customWidth="1"/>
    <col min="18" max="18" width="11.85546875" style="12" customWidth="1"/>
    <col min="19" max="19" width="13.85546875" style="12" customWidth="1"/>
    <col min="20" max="20" width="12.7109375" style="12" customWidth="1"/>
    <col min="21" max="16384" width="9.140625" style="1"/>
  </cols>
  <sheetData>
    <row r="2" spans="1:20" ht="15.75" customHeight="1" x14ac:dyDescent="0.25">
      <c r="A2" s="75" t="s">
        <v>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5.75" customHeight="1" x14ac:dyDescent="0.25">
      <c r="A3" s="75" t="s">
        <v>96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5.7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ht="15.75" customHeight="1" x14ac:dyDescent="0.25">
      <c r="A5" s="2"/>
    </row>
    <row r="6" spans="1:20" ht="16.5" thickBot="1" x14ac:dyDescent="0.3">
      <c r="A6" s="62" t="s">
        <v>94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36.75" customHeight="1" thickBot="1" x14ac:dyDescent="0.3">
      <c r="A7" s="59" t="s">
        <v>30</v>
      </c>
      <c r="B7" s="59" t="s">
        <v>0</v>
      </c>
      <c r="C7" s="59" t="s">
        <v>1</v>
      </c>
      <c r="D7" s="70" t="s">
        <v>47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83" t="s">
        <v>2</v>
      </c>
      <c r="Q7" s="84"/>
      <c r="R7" s="84"/>
      <c r="S7" s="85"/>
      <c r="T7" s="76" t="s">
        <v>48</v>
      </c>
    </row>
    <row r="8" spans="1:20" ht="114" customHeight="1" thickBot="1" x14ac:dyDescent="0.3">
      <c r="A8" s="60"/>
      <c r="B8" s="60"/>
      <c r="C8" s="60"/>
      <c r="D8" s="59" t="s">
        <v>3</v>
      </c>
      <c r="E8" s="64" t="s">
        <v>4</v>
      </c>
      <c r="F8" s="65"/>
      <c r="G8" s="65"/>
      <c r="H8" s="65"/>
      <c r="I8" s="66"/>
      <c r="J8" s="79" t="s">
        <v>49</v>
      </c>
      <c r="K8" s="80"/>
      <c r="L8" s="68" t="s">
        <v>50</v>
      </c>
      <c r="M8" s="68" t="s">
        <v>51</v>
      </c>
      <c r="N8" s="68" t="s">
        <v>52</v>
      </c>
      <c r="O8" s="68" t="s">
        <v>53</v>
      </c>
      <c r="P8" s="68" t="s">
        <v>54</v>
      </c>
      <c r="Q8" s="68" t="s">
        <v>55</v>
      </c>
      <c r="R8" s="68" t="s">
        <v>56</v>
      </c>
      <c r="S8" s="68" t="s">
        <v>57</v>
      </c>
      <c r="T8" s="77"/>
    </row>
    <row r="9" spans="1:20" ht="176.25" customHeight="1" thickBot="1" x14ac:dyDescent="0.3">
      <c r="A9" s="60"/>
      <c r="B9" s="60"/>
      <c r="C9" s="61"/>
      <c r="D9" s="61"/>
      <c r="E9" s="6" t="s">
        <v>5</v>
      </c>
      <c r="F9" s="6" t="s">
        <v>6</v>
      </c>
      <c r="G9" s="6" t="s">
        <v>58</v>
      </c>
      <c r="H9" s="6" t="s">
        <v>59</v>
      </c>
      <c r="I9" s="6" t="s">
        <v>60</v>
      </c>
      <c r="J9" s="81"/>
      <c r="K9" s="82"/>
      <c r="L9" s="69"/>
      <c r="M9" s="69"/>
      <c r="N9" s="69"/>
      <c r="O9" s="69"/>
      <c r="P9" s="69"/>
      <c r="Q9" s="69"/>
      <c r="R9" s="69"/>
      <c r="S9" s="69"/>
      <c r="T9" s="78"/>
    </row>
    <row r="10" spans="1:20" ht="25.5" customHeight="1" thickBot="1" x14ac:dyDescent="0.3">
      <c r="A10" s="61"/>
      <c r="B10" s="61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  <c r="H10" s="6" t="s">
        <v>7</v>
      </c>
      <c r="I10" s="6" t="s">
        <v>7</v>
      </c>
      <c r="J10" s="6" t="s">
        <v>8</v>
      </c>
      <c r="K10" s="6" t="s">
        <v>7</v>
      </c>
      <c r="L10" s="9" t="s">
        <v>7</v>
      </c>
      <c r="M10" s="9" t="s">
        <v>7</v>
      </c>
      <c r="N10" s="9" t="s">
        <v>7</v>
      </c>
      <c r="O10" s="9" t="s">
        <v>7</v>
      </c>
      <c r="P10" s="9" t="s">
        <v>7</v>
      </c>
      <c r="Q10" s="9" t="s">
        <v>7</v>
      </c>
      <c r="R10" s="9" t="s">
        <v>7</v>
      </c>
      <c r="S10" s="9" t="s">
        <v>7</v>
      </c>
      <c r="T10" s="9" t="s">
        <v>7</v>
      </c>
    </row>
    <row r="11" spans="1:20" ht="21" customHeight="1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16">
        <v>19</v>
      </c>
      <c r="T11" s="17">
        <v>20</v>
      </c>
    </row>
    <row r="12" spans="1:20" s="8" customFormat="1" ht="16.5" customHeight="1" x14ac:dyDescent="0.2">
      <c r="A12" s="14"/>
      <c r="B12" s="14" t="s">
        <v>61</v>
      </c>
      <c r="C12" s="14"/>
      <c r="D12" s="14"/>
      <c r="E12" s="14"/>
      <c r="F12" s="14"/>
      <c r="G12" s="14"/>
      <c r="H12" s="14"/>
      <c r="I12" s="14"/>
      <c r="J12" s="14"/>
      <c r="K12" s="14"/>
      <c r="L12" s="11"/>
      <c r="M12" s="11"/>
      <c r="N12" s="11"/>
      <c r="O12" s="11"/>
      <c r="P12" s="11"/>
      <c r="Q12" s="11"/>
      <c r="R12" s="11"/>
      <c r="S12" s="11"/>
      <c r="T12" s="15"/>
    </row>
    <row r="13" spans="1:20" s="8" customFormat="1" ht="30.75" customHeight="1" x14ac:dyDescent="0.2">
      <c r="A13" s="56" t="s">
        <v>82</v>
      </c>
      <c r="B13" s="56"/>
      <c r="C13" s="39">
        <f>C14+C15+C16+C17+C18</f>
        <v>17857589.66</v>
      </c>
      <c r="D13" s="39">
        <f>D14+D15+D16+D17+D18</f>
        <v>17201438.460000001</v>
      </c>
      <c r="E13" s="39">
        <f>E14+E15+E16+E17+E18</f>
        <v>1243879.21</v>
      </c>
      <c r="F13" s="39">
        <f t="shared" ref="F13:T13" si="0">F14+F15+F16+F17+F18</f>
        <v>8183966</v>
      </c>
      <c r="G13" s="39">
        <f t="shared" si="0"/>
        <v>2628447.6</v>
      </c>
      <c r="H13" s="39">
        <f t="shared" si="0"/>
        <v>2009948.85</v>
      </c>
      <c r="I13" s="39">
        <f t="shared" si="0"/>
        <v>3135196.8</v>
      </c>
      <c r="J13" s="40">
        <v>0</v>
      </c>
      <c r="K13" s="41">
        <v>0</v>
      </c>
      <c r="L13" s="41">
        <f t="shared" si="0"/>
        <v>0</v>
      </c>
      <c r="M13" s="41">
        <f t="shared" si="0"/>
        <v>0</v>
      </c>
      <c r="N13" s="41">
        <f t="shared" si="0"/>
        <v>0</v>
      </c>
      <c r="O13" s="41">
        <f t="shared" si="0"/>
        <v>0</v>
      </c>
      <c r="P13" s="39">
        <f t="shared" si="0"/>
        <v>656151.19999999995</v>
      </c>
      <c r="Q13" s="41">
        <f t="shared" si="0"/>
        <v>0</v>
      </c>
      <c r="R13" s="41">
        <f t="shared" si="0"/>
        <v>0</v>
      </c>
      <c r="S13" s="41">
        <f t="shared" si="0"/>
        <v>0</v>
      </c>
      <c r="T13" s="41">
        <f t="shared" si="0"/>
        <v>0</v>
      </c>
    </row>
    <row r="14" spans="1:20" ht="18" x14ac:dyDescent="0.25">
      <c r="A14" s="23">
        <v>1</v>
      </c>
      <c r="B14" s="33" t="s">
        <v>90</v>
      </c>
      <c r="C14" s="27">
        <f>D14+P14</f>
        <v>3406603</v>
      </c>
      <c r="D14" s="28">
        <f>E14+F14+G14+H14+I14</f>
        <v>3172175</v>
      </c>
      <c r="E14" s="28">
        <v>0</v>
      </c>
      <c r="F14" s="29">
        <v>1652945</v>
      </c>
      <c r="G14" s="29">
        <v>530877</v>
      </c>
      <c r="H14" s="29">
        <v>332865</v>
      </c>
      <c r="I14" s="29">
        <v>655488</v>
      </c>
      <c r="J14" s="30">
        <v>0</v>
      </c>
      <c r="K14" s="28">
        <v>0</v>
      </c>
      <c r="L14" s="31">
        <v>0</v>
      </c>
      <c r="M14" s="32">
        <v>0</v>
      </c>
      <c r="N14" s="31">
        <v>0</v>
      </c>
      <c r="O14" s="28">
        <v>0</v>
      </c>
      <c r="P14" s="31">
        <v>234428</v>
      </c>
      <c r="Q14" s="28">
        <v>0</v>
      </c>
      <c r="R14" s="28">
        <v>0</v>
      </c>
      <c r="S14" s="28">
        <v>0</v>
      </c>
      <c r="T14" s="28">
        <v>0</v>
      </c>
    </row>
    <row r="15" spans="1:20" ht="18" x14ac:dyDescent="0.25">
      <c r="A15" s="33">
        <v>2</v>
      </c>
      <c r="B15" s="33" t="s">
        <v>91</v>
      </c>
      <c r="C15" s="27">
        <f>D15+P15</f>
        <v>2216809.8000000003</v>
      </c>
      <c r="D15" s="28">
        <f>E15+F15+G15+H15+I15</f>
        <v>2092344.6</v>
      </c>
      <c r="E15" s="29">
        <v>408137.1</v>
      </c>
      <c r="F15" s="32">
        <v>877600.50000000012</v>
      </c>
      <c r="G15" s="32">
        <v>281859.30000000005</v>
      </c>
      <c r="H15" s="32">
        <v>176728.5</v>
      </c>
      <c r="I15" s="32">
        <v>348019.20000000001</v>
      </c>
      <c r="J15" s="30">
        <v>0</v>
      </c>
      <c r="K15" s="28">
        <v>0</v>
      </c>
      <c r="L15" s="31">
        <v>0</v>
      </c>
      <c r="M15" s="28">
        <v>0</v>
      </c>
      <c r="N15" s="31">
        <v>0</v>
      </c>
      <c r="O15" s="28">
        <v>0</v>
      </c>
      <c r="P15" s="31">
        <v>124465.2</v>
      </c>
      <c r="Q15" s="28">
        <v>0</v>
      </c>
      <c r="R15" s="28">
        <v>0</v>
      </c>
      <c r="S15" s="28">
        <v>0</v>
      </c>
      <c r="T15" s="28">
        <v>0</v>
      </c>
    </row>
    <row r="16" spans="1:20" x14ac:dyDescent="0.25">
      <c r="A16" s="33">
        <v>3</v>
      </c>
      <c r="B16" s="33" t="s">
        <v>83</v>
      </c>
      <c r="C16" s="27">
        <f>D16+P16</f>
        <v>3496764.18</v>
      </c>
      <c r="D16" s="28">
        <f t="shared" ref="D16:D17" si="1">E16+F16+G16+H16+I16</f>
        <v>3199506.18</v>
      </c>
      <c r="E16" s="28">
        <v>0</v>
      </c>
      <c r="F16" s="32">
        <v>2095957.5</v>
      </c>
      <c r="G16" s="32">
        <v>673159.5</v>
      </c>
      <c r="H16" s="32">
        <v>422077.5</v>
      </c>
      <c r="I16" s="29">
        <v>8311.68</v>
      </c>
      <c r="J16" s="30">
        <v>0</v>
      </c>
      <c r="K16" s="28">
        <v>0</v>
      </c>
      <c r="L16" s="28">
        <v>0</v>
      </c>
      <c r="M16" s="32">
        <v>0</v>
      </c>
      <c r="N16" s="28">
        <v>0</v>
      </c>
      <c r="O16" s="28">
        <v>0</v>
      </c>
      <c r="P16" s="31">
        <v>297258</v>
      </c>
      <c r="Q16" s="28">
        <v>0</v>
      </c>
      <c r="R16" s="28">
        <v>0</v>
      </c>
      <c r="S16" s="28">
        <v>0</v>
      </c>
      <c r="T16" s="28">
        <v>0</v>
      </c>
    </row>
    <row r="17" spans="1:20" x14ac:dyDescent="0.25">
      <c r="A17" s="23">
        <v>4</v>
      </c>
      <c r="B17" s="23" t="s">
        <v>93</v>
      </c>
      <c r="C17" s="31">
        <f t="shared" ref="C17" si="2">D17+K17+L17+M17+N17+O17+P17+Q17+R17+S17+T17</f>
        <v>1910267.68</v>
      </c>
      <c r="D17" s="31">
        <f t="shared" si="1"/>
        <v>1910267.68</v>
      </c>
      <c r="E17" s="29">
        <v>835742.11</v>
      </c>
      <c r="F17" s="29">
        <v>0</v>
      </c>
      <c r="G17" s="29">
        <v>0</v>
      </c>
      <c r="H17" s="29">
        <v>361886.85</v>
      </c>
      <c r="I17" s="29">
        <v>712638.72</v>
      </c>
      <c r="J17" s="28">
        <v>0</v>
      </c>
      <c r="K17" s="28">
        <v>0</v>
      </c>
      <c r="L17" s="28"/>
      <c r="M17" s="29">
        <v>0</v>
      </c>
      <c r="N17" s="28">
        <v>0</v>
      </c>
      <c r="O17" s="28">
        <v>0</v>
      </c>
      <c r="P17" s="31"/>
      <c r="Q17" s="28">
        <v>0</v>
      </c>
      <c r="R17" s="28">
        <v>0</v>
      </c>
      <c r="S17" s="28">
        <v>0</v>
      </c>
      <c r="T17" s="28">
        <v>0</v>
      </c>
    </row>
    <row r="18" spans="1:20" x14ac:dyDescent="0.25">
      <c r="A18" s="23">
        <v>5</v>
      </c>
      <c r="B18" s="33" t="s">
        <v>87</v>
      </c>
      <c r="C18" s="27">
        <f>D18</f>
        <v>6827145</v>
      </c>
      <c r="D18" s="28">
        <f>E18+F18+G18+H18+I18</f>
        <v>6827145</v>
      </c>
      <c r="E18" s="29">
        <v>0</v>
      </c>
      <c r="F18" s="29">
        <v>3557463</v>
      </c>
      <c r="G18" s="29">
        <v>1142551.8</v>
      </c>
      <c r="H18" s="29">
        <v>716391</v>
      </c>
      <c r="I18" s="29">
        <v>1410739.2</v>
      </c>
      <c r="J18" s="30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>
        <v>0</v>
      </c>
      <c r="Q18" s="28">
        <v>0</v>
      </c>
      <c r="R18" s="28">
        <v>0</v>
      </c>
      <c r="S18" s="28">
        <v>0</v>
      </c>
      <c r="T18" s="28">
        <v>0</v>
      </c>
    </row>
    <row r="19" spans="1:20" s="18" customFormat="1" x14ac:dyDescent="0.25">
      <c r="A19" s="26"/>
      <c r="B19" s="34" t="s">
        <v>74</v>
      </c>
      <c r="C19" s="27"/>
      <c r="D19" s="35"/>
      <c r="E19" s="35"/>
      <c r="F19" s="35"/>
      <c r="G19" s="35"/>
      <c r="H19" s="35"/>
      <c r="I19" s="35"/>
      <c r="J19" s="35"/>
      <c r="K19" s="35"/>
      <c r="L19" s="28"/>
      <c r="M19" s="28"/>
      <c r="N19" s="28"/>
      <c r="O19" s="28"/>
      <c r="P19" s="28"/>
      <c r="Q19" s="28"/>
      <c r="R19" s="28"/>
      <c r="S19" s="28"/>
      <c r="T19" s="28"/>
    </row>
    <row r="20" spans="1:20" s="8" customFormat="1" ht="15" customHeight="1" x14ac:dyDescent="0.2">
      <c r="A20" s="67" t="s">
        <v>82</v>
      </c>
      <c r="B20" s="67"/>
      <c r="C20" s="42">
        <f>C21</f>
        <v>10346695.859999999</v>
      </c>
      <c r="D20" s="42">
        <f t="shared" ref="D20:T20" si="3">D21</f>
        <v>0</v>
      </c>
      <c r="E20" s="42">
        <f t="shared" si="3"/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10305222</v>
      </c>
      <c r="M20" s="42">
        <f t="shared" si="3"/>
        <v>0</v>
      </c>
      <c r="N20" s="42">
        <f t="shared" si="3"/>
        <v>0</v>
      </c>
      <c r="O20" s="42">
        <f t="shared" si="3"/>
        <v>0</v>
      </c>
      <c r="P20" s="42">
        <f t="shared" si="3"/>
        <v>41473.86</v>
      </c>
      <c r="Q20" s="42">
        <f t="shared" si="3"/>
        <v>0</v>
      </c>
      <c r="R20" s="42">
        <f t="shared" si="3"/>
        <v>0</v>
      </c>
      <c r="S20" s="42">
        <f t="shared" si="3"/>
        <v>0</v>
      </c>
      <c r="T20" s="42">
        <f t="shared" si="3"/>
        <v>0</v>
      </c>
    </row>
    <row r="21" spans="1:20" ht="30" x14ac:dyDescent="0.25">
      <c r="A21" s="33">
        <v>1</v>
      </c>
      <c r="B21" s="23" t="s">
        <v>84</v>
      </c>
      <c r="C21" s="31">
        <f>D21+L21+M21+N21+O21+P21</f>
        <v>10346695.859999999</v>
      </c>
      <c r="D21" s="31">
        <f t="shared" ref="D21" si="4">E21+F21+G21+H21+I21</f>
        <v>0</v>
      </c>
      <c r="E21" s="29"/>
      <c r="F21" s="29">
        <v>0</v>
      </c>
      <c r="G21" s="29">
        <v>0</v>
      </c>
      <c r="H21" s="29">
        <v>0</v>
      </c>
      <c r="I21" s="29">
        <v>0</v>
      </c>
      <c r="J21" s="28">
        <v>0</v>
      </c>
      <c r="K21" s="28">
        <v>0</v>
      </c>
      <c r="L21" s="28">
        <v>10305222</v>
      </c>
      <c r="M21" s="29">
        <v>0</v>
      </c>
      <c r="N21" s="28">
        <v>0</v>
      </c>
      <c r="O21" s="28">
        <v>0</v>
      </c>
      <c r="P21" s="31">
        <v>41473.86</v>
      </c>
      <c r="Q21" s="28">
        <v>0</v>
      </c>
      <c r="R21" s="28">
        <v>0</v>
      </c>
      <c r="S21" s="28">
        <v>0</v>
      </c>
      <c r="T21" s="28">
        <v>0</v>
      </c>
    </row>
    <row r="22" spans="1:20" s="19" customFormat="1" ht="14.25" x14ac:dyDescent="0.2">
      <c r="A22" s="34"/>
      <c r="B22" s="34" t="s">
        <v>75</v>
      </c>
      <c r="C22" s="36"/>
      <c r="D22" s="37"/>
      <c r="E22" s="37"/>
      <c r="F22" s="37"/>
      <c r="G22" s="37"/>
      <c r="H22" s="37"/>
      <c r="I22" s="37"/>
      <c r="J22" s="37"/>
      <c r="K22" s="37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13" customFormat="1" ht="15" customHeight="1" x14ac:dyDescent="0.2">
      <c r="A23" s="67" t="s">
        <v>82</v>
      </c>
      <c r="B23" s="67"/>
      <c r="C23" s="42">
        <f t="shared" ref="C23:T23" si="5">C24+C25+C26</f>
        <v>9160410.6999999993</v>
      </c>
      <c r="D23" s="42">
        <f t="shared" si="5"/>
        <v>8858600.0999999996</v>
      </c>
      <c r="E23" s="42">
        <f t="shared" si="5"/>
        <v>0</v>
      </c>
      <c r="F23" s="42">
        <f t="shared" si="5"/>
        <v>7746589.1999999993</v>
      </c>
      <c r="G23" s="43">
        <f t="shared" si="5"/>
        <v>683469.15</v>
      </c>
      <c r="H23" s="42">
        <f t="shared" si="5"/>
        <v>428541.75</v>
      </c>
      <c r="I23" s="42">
        <f t="shared" si="5"/>
        <v>0</v>
      </c>
      <c r="J23" s="43">
        <f t="shared" si="5"/>
        <v>0</v>
      </c>
      <c r="K23" s="43">
        <f t="shared" si="5"/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2">
        <f t="shared" si="5"/>
        <v>0</v>
      </c>
      <c r="P23" s="42">
        <f t="shared" si="5"/>
        <v>301810.59999999998</v>
      </c>
      <c r="Q23" s="43">
        <f t="shared" si="5"/>
        <v>0</v>
      </c>
      <c r="R23" s="43">
        <f t="shared" si="5"/>
        <v>0</v>
      </c>
      <c r="S23" s="43">
        <f t="shared" si="5"/>
        <v>0</v>
      </c>
      <c r="T23" s="43">
        <f t="shared" si="5"/>
        <v>0</v>
      </c>
    </row>
    <row r="24" spans="1:20" x14ac:dyDescent="0.25">
      <c r="A24" s="33">
        <v>1</v>
      </c>
      <c r="B24" s="33" t="s">
        <v>88</v>
      </c>
      <c r="C24" s="31">
        <f>D24</f>
        <v>2800071.4</v>
      </c>
      <c r="D24" s="31">
        <f>E24+F24+G24+H24+I24</f>
        <v>2800071.4</v>
      </c>
      <c r="E24" s="29">
        <v>0</v>
      </c>
      <c r="F24" s="29">
        <v>2800071.4</v>
      </c>
      <c r="G24" s="29">
        <v>0</v>
      </c>
      <c r="H24" s="29">
        <v>0</v>
      </c>
      <c r="I24" s="29">
        <v>0</v>
      </c>
      <c r="J24" s="28">
        <v>0</v>
      </c>
      <c r="K24" s="28">
        <v>0</v>
      </c>
      <c r="L24" s="28">
        <v>0</v>
      </c>
      <c r="M24" s="29">
        <v>0</v>
      </c>
      <c r="N24" s="28">
        <v>0</v>
      </c>
      <c r="O24" s="28">
        <v>0</v>
      </c>
      <c r="P24" s="31">
        <v>0</v>
      </c>
      <c r="Q24" s="28">
        <v>0</v>
      </c>
      <c r="R24" s="28">
        <v>0</v>
      </c>
      <c r="S24" s="28">
        <v>0</v>
      </c>
      <c r="T24" s="28">
        <v>0</v>
      </c>
    </row>
    <row r="25" spans="1:20" x14ac:dyDescent="0.25">
      <c r="A25" s="33">
        <v>2</v>
      </c>
      <c r="B25" s="33" t="s">
        <v>89</v>
      </c>
      <c r="C25" s="31">
        <f>D25</f>
        <v>2818460.05</v>
      </c>
      <c r="D25" s="31">
        <f>E25+F25+G25+H25+I25</f>
        <v>2818460.05</v>
      </c>
      <c r="E25" s="29">
        <v>0</v>
      </c>
      <c r="F25" s="29">
        <v>2818460.05</v>
      </c>
      <c r="G25" s="29">
        <v>0</v>
      </c>
      <c r="H25" s="29">
        <v>0</v>
      </c>
      <c r="I25" s="29">
        <v>0</v>
      </c>
      <c r="J25" s="28">
        <v>0</v>
      </c>
      <c r="K25" s="28">
        <v>0</v>
      </c>
      <c r="L25" s="28">
        <v>0</v>
      </c>
      <c r="M25" s="29">
        <v>0</v>
      </c>
      <c r="N25" s="28">
        <v>0</v>
      </c>
      <c r="O25" s="28">
        <v>0</v>
      </c>
      <c r="P25" s="31">
        <v>0</v>
      </c>
      <c r="Q25" s="28">
        <v>0</v>
      </c>
      <c r="R25" s="28">
        <v>0</v>
      </c>
      <c r="S25" s="28">
        <v>0</v>
      </c>
      <c r="T25" s="28">
        <v>0</v>
      </c>
    </row>
    <row r="26" spans="1:20" ht="18" x14ac:dyDescent="0.25">
      <c r="A26" s="33">
        <v>3</v>
      </c>
      <c r="B26" s="33" t="s">
        <v>92</v>
      </c>
      <c r="C26" s="31">
        <f t="shared" ref="C26" si="6">D26+K26+L26+M26+N26+O26+P26+Q26+R26+S26+T26</f>
        <v>3541879.25</v>
      </c>
      <c r="D26" s="31">
        <f t="shared" ref="D26" si="7">E26+F26+G26+H26+I26</f>
        <v>3240068.65</v>
      </c>
      <c r="E26" s="28">
        <v>0</v>
      </c>
      <c r="F26" s="28">
        <v>2128057.75</v>
      </c>
      <c r="G26" s="28">
        <v>683469.15</v>
      </c>
      <c r="H26" s="29">
        <v>428541.75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31">
        <v>301810.59999999998</v>
      </c>
      <c r="Q26" s="28">
        <v>0</v>
      </c>
      <c r="R26" s="28">
        <v>0</v>
      </c>
      <c r="S26" s="28">
        <v>0</v>
      </c>
      <c r="T26" s="28">
        <v>0</v>
      </c>
    </row>
    <row r="27" spans="1:20" x14ac:dyDescent="0.25">
      <c r="C27" s="21"/>
      <c r="D27" s="21"/>
      <c r="H27" s="22"/>
    </row>
    <row r="28" spans="1:20" ht="30" customHeight="1" x14ac:dyDescent="0.25">
      <c r="A28" s="74" t="s">
        <v>62</v>
      </c>
      <c r="B28" s="74"/>
      <c r="C28" s="25"/>
      <c r="D28" s="10"/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20" x14ac:dyDescent="0.25">
      <c r="A29" s="73" t="s">
        <v>63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20" x14ac:dyDescent="0.25">
      <c r="A30" s="73" t="s">
        <v>64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20" x14ac:dyDescent="0.25">
      <c r="A31" s="73" t="s">
        <v>65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20" x14ac:dyDescent="0.25">
      <c r="A32" s="73" t="s">
        <v>66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 x14ac:dyDescent="0.25">
      <c r="A33" s="73" t="s">
        <v>67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73" t="s">
        <v>68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</row>
    <row r="35" spans="1:18" x14ac:dyDescent="0.25">
      <c r="A35" s="73" t="s">
        <v>69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10"/>
      <c r="Q35" s="10"/>
      <c r="R35" s="10"/>
    </row>
    <row r="36" spans="1:18" x14ac:dyDescent="0.25">
      <c r="A36" s="73" t="s">
        <v>70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x14ac:dyDescent="0.25">
      <c r="A37" s="73" t="s">
        <v>71</v>
      </c>
      <c r="B37" s="73"/>
      <c r="C37" s="73"/>
      <c r="D37" s="73"/>
      <c r="E37" s="73"/>
      <c r="F37" s="73"/>
      <c r="G37" s="73"/>
      <c r="H37" s="73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73" t="s">
        <v>72</v>
      </c>
      <c r="B38" s="73"/>
      <c r="C38" s="73"/>
      <c r="D38" s="73"/>
      <c r="E38" s="73"/>
      <c r="F38" s="73"/>
      <c r="G38" s="73"/>
      <c r="H38" s="73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73" t="s">
        <v>73</v>
      </c>
      <c r="B39" s="73"/>
      <c r="C39" s="73"/>
      <c r="D39" s="73"/>
      <c r="E39" s="73"/>
      <c r="F39" s="73"/>
      <c r="G39" s="73"/>
      <c r="H39" s="73"/>
      <c r="I39" s="10"/>
      <c r="J39" s="10"/>
      <c r="K39" s="10"/>
      <c r="L39" s="10"/>
      <c r="M39" s="10"/>
      <c r="N39" s="10"/>
      <c r="O39" s="10"/>
      <c r="P39" s="10"/>
      <c r="Q39" s="10"/>
      <c r="R39" s="10"/>
    </row>
  </sheetData>
  <mergeCells count="36">
    <mergeCell ref="A35:O35"/>
    <mergeCell ref="A36:R36"/>
    <mergeCell ref="A37:H37"/>
    <mergeCell ref="A38:H38"/>
    <mergeCell ref="A39:H39"/>
    <mergeCell ref="A30:R30"/>
    <mergeCell ref="A31:R31"/>
    <mergeCell ref="A32:R32"/>
    <mergeCell ref="A33:R33"/>
    <mergeCell ref="A34:R34"/>
    <mergeCell ref="A29:R29"/>
    <mergeCell ref="A28:B28"/>
    <mergeCell ref="A2:T2"/>
    <mergeCell ref="A3:T3"/>
    <mergeCell ref="A4:T4"/>
    <mergeCell ref="A6:T6"/>
    <mergeCell ref="T7:T9"/>
    <mergeCell ref="D8:D9"/>
    <mergeCell ref="E8:I8"/>
    <mergeCell ref="J8:K9"/>
    <mergeCell ref="L8:L9"/>
    <mergeCell ref="M8:M9"/>
    <mergeCell ref="N8:N9"/>
    <mergeCell ref="O8:O9"/>
    <mergeCell ref="P7:S7"/>
    <mergeCell ref="P8:P9"/>
    <mergeCell ref="S8:S9"/>
    <mergeCell ref="A7:A10"/>
    <mergeCell ref="B7:B10"/>
    <mergeCell ref="C7:C9"/>
    <mergeCell ref="D7:O7"/>
    <mergeCell ref="A13:B13"/>
    <mergeCell ref="A20:B20"/>
    <mergeCell ref="A23:B23"/>
    <mergeCell ref="Q8:Q9"/>
    <mergeCell ref="R8:R9"/>
  </mergeCells>
  <hyperlinks>
    <hyperlink ref="D7" r:id="rId1" display="https://login.consultant.ru/link/?req=doc&amp;base=LAW&amp;n=416251&amp;dst=101210&amp;field=134&amp;date=22.06.2022"/>
    <hyperlink ref="T7" r:id="rId2" display="https://login.consultant.ru/link/?req=doc&amp;base=LAW&amp;n=416251&amp;dst=215&amp;field=134&amp;date=22.06.2022"/>
  </hyperlinks>
  <pageMargins left="0.70866141732283472" right="0.26" top="1.0236220472440944" bottom="0.74803149606299213" header="0.6692913385826772" footer="0.31496062992125984"/>
  <pageSetup paperSize="9" scale="4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workbookViewId="0">
      <selection activeCell="A6" sqref="A6:N7"/>
    </sheetView>
  </sheetViews>
  <sheetFormatPr defaultRowHeight="15" x14ac:dyDescent="0.25"/>
  <cols>
    <col min="1" max="1" width="6.5703125" customWidth="1"/>
    <col min="2" max="2" width="18.28515625" customWidth="1"/>
    <col min="3" max="3" width="9" customWidth="1"/>
    <col min="4" max="4" width="11.85546875" customWidth="1"/>
    <col min="9" max="9" width="9.42578125" customWidth="1"/>
    <col min="13" max="14" width="13.140625" bestFit="1" customWidth="1"/>
  </cols>
  <sheetData>
    <row r="2" spans="1:14" ht="15.75" x14ac:dyDescent="0.25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75" x14ac:dyDescent="0.25">
      <c r="A3" s="75" t="s">
        <v>41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.75" x14ac:dyDescent="0.25">
      <c r="A4" s="75" t="s">
        <v>42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15.75" x14ac:dyDescent="0.25">
      <c r="A5" s="75" t="s">
        <v>43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75" x14ac:dyDescent="0.25">
      <c r="A6" s="62" t="s">
        <v>96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75" x14ac:dyDescent="0.25">
      <c r="A7" s="62" t="s">
        <v>104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15.75" thickBot="1" x14ac:dyDescent="0.3"/>
    <row r="9" spans="1:14" ht="156.75" customHeight="1" thickBot="1" x14ac:dyDescent="0.3">
      <c r="A9" s="59" t="s">
        <v>30</v>
      </c>
      <c r="B9" s="59" t="s">
        <v>31</v>
      </c>
      <c r="C9" s="59" t="s">
        <v>14</v>
      </c>
      <c r="D9" s="59" t="s">
        <v>32</v>
      </c>
      <c r="E9" s="64" t="s">
        <v>33</v>
      </c>
      <c r="F9" s="65"/>
      <c r="G9" s="65"/>
      <c r="H9" s="65"/>
      <c r="I9" s="66"/>
      <c r="J9" s="64" t="s">
        <v>17</v>
      </c>
      <c r="K9" s="65"/>
      <c r="L9" s="65"/>
      <c r="M9" s="65"/>
      <c r="N9" s="66"/>
    </row>
    <row r="10" spans="1:14" ht="32.25" thickBot="1" x14ac:dyDescent="0.3">
      <c r="A10" s="60"/>
      <c r="B10" s="60"/>
      <c r="C10" s="61"/>
      <c r="D10" s="61"/>
      <c r="E10" s="6" t="s">
        <v>34</v>
      </c>
      <c r="F10" s="6" t="s">
        <v>35</v>
      </c>
      <c r="G10" s="6" t="s">
        <v>36</v>
      </c>
      <c r="H10" s="6" t="s">
        <v>37</v>
      </c>
      <c r="I10" s="6" t="s">
        <v>38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</row>
    <row r="11" spans="1:14" ht="16.5" thickBot="1" x14ac:dyDescent="0.3">
      <c r="A11" s="61"/>
      <c r="B11" s="61"/>
      <c r="C11" s="6" t="s">
        <v>39</v>
      </c>
      <c r="D11" s="6" t="s">
        <v>29</v>
      </c>
      <c r="E11" s="6" t="s">
        <v>8</v>
      </c>
      <c r="F11" s="6" t="s">
        <v>8</v>
      </c>
      <c r="G11" s="6" t="s">
        <v>8</v>
      </c>
      <c r="H11" s="6" t="s">
        <v>8</v>
      </c>
      <c r="I11" s="6" t="s">
        <v>8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</row>
    <row r="12" spans="1:14" ht="16.5" thickBot="1" x14ac:dyDescent="0.3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</row>
    <row r="13" spans="1:14" ht="35.25" customHeight="1" thickBot="1" x14ac:dyDescent="0.3">
      <c r="A13" s="86" t="s">
        <v>97</v>
      </c>
      <c r="B13" s="8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6.5" thickBot="1" x14ac:dyDescent="0.3">
      <c r="A14" s="6">
        <v>1</v>
      </c>
      <c r="B14" s="6" t="s">
        <v>98</v>
      </c>
      <c r="C14" s="6"/>
      <c r="D14" s="6"/>
      <c r="E14" s="6"/>
      <c r="F14" s="6"/>
      <c r="G14" s="6"/>
      <c r="H14" s="6">
        <v>5</v>
      </c>
      <c r="I14" s="6">
        <f>H14</f>
        <v>5</v>
      </c>
      <c r="J14" s="6"/>
      <c r="K14" s="6"/>
      <c r="L14" s="6"/>
      <c r="M14" s="9">
        <f>'Таблица 3'!C13</f>
        <v>17857589.66</v>
      </c>
      <c r="N14" s="9">
        <f>M14</f>
        <v>17857589.66</v>
      </c>
    </row>
    <row r="15" spans="1:14" ht="16.5" thickBot="1" x14ac:dyDescent="0.3">
      <c r="A15" s="6">
        <v>2</v>
      </c>
      <c r="B15" s="6" t="s">
        <v>99</v>
      </c>
      <c r="C15" s="6"/>
      <c r="D15" s="6"/>
      <c r="E15" s="6"/>
      <c r="F15" s="6"/>
      <c r="G15" s="6"/>
      <c r="H15" s="6">
        <v>1</v>
      </c>
      <c r="I15" s="6">
        <f>H15</f>
        <v>1</v>
      </c>
      <c r="J15" s="6"/>
      <c r="K15" s="6"/>
      <c r="L15" s="6"/>
      <c r="M15" s="9">
        <f>'Таблица 3'!C20</f>
        <v>10346695.859999999</v>
      </c>
      <c r="N15" s="9">
        <f>M15</f>
        <v>10346695.859999999</v>
      </c>
    </row>
    <row r="16" spans="1:14" ht="16.5" thickBot="1" x14ac:dyDescent="0.3">
      <c r="A16" s="6">
        <v>3</v>
      </c>
      <c r="B16" s="6" t="s">
        <v>100</v>
      </c>
      <c r="C16" s="6"/>
      <c r="D16" s="6"/>
      <c r="E16" s="6"/>
      <c r="F16" s="6"/>
      <c r="G16" s="6"/>
      <c r="H16" s="6">
        <v>3</v>
      </c>
      <c r="I16" s="6">
        <f>H16</f>
        <v>3</v>
      </c>
      <c r="J16" s="6"/>
      <c r="K16" s="6"/>
      <c r="L16" s="6"/>
      <c r="M16" s="9">
        <f>'Таблица 3'!C23</f>
        <v>9160410.6999999993</v>
      </c>
      <c r="N16" s="9">
        <f>M16</f>
        <v>9160410.6999999993</v>
      </c>
    </row>
  </sheetData>
  <mergeCells count="13">
    <mergeCell ref="A7:N7"/>
    <mergeCell ref="A2:N2"/>
    <mergeCell ref="A3:N3"/>
    <mergeCell ref="A4:N4"/>
    <mergeCell ref="A5:N5"/>
    <mergeCell ref="A6:N6"/>
    <mergeCell ref="A13:B13"/>
    <mergeCell ref="J9:N9"/>
    <mergeCell ref="A9:A11"/>
    <mergeCell ref="B9:B11"/>
    <mergeCell ref="C9:C10"/>
    <mergeCell ref="D9:D10"/>
    <mergeCell ref="E9:I9"/>
  </mergeCells>
  <pageMargins left="0.70866141732283472" right="0.39" top="0.74803149606299213" bottom="0.74803149606299213" header="0.31496062992125984" footer="0.31496062992125984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3</vt:lpstr>
      <vt:lpstr>Таблица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fondK</dc:creator>
  <cp:lastModifiedBy>MSI-PC</cp:lastModifiedBy>
  <cp:lastPrinted>2025-04-28T23:16:02Z</cp:lastPrinted>
  <dcterms:created xsi:type="dcterms:W3CDTF">2015-06-05T18:19:34Z</dcterms:created>
  <dcterms:modified xsi:type="dcterms:W3CDTF">2025-04-28T23:17:52Z</dcterms:modified>
</cp:coreProperties>
</file>