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065" yWindow="1185" windowWidth="11355" windowHeight="6735"/>
  </bookViews>
  <sheets>
    <sheet name="Доходы" sheetId="12" r:id="rId1"/>
  </sheets>
  <definedNames>
    <definedName name="_xlnm._FilterDatabase" localSheetId="0" hidden="1">Доходы!$A$10:$B$150</definedName>
    <definedName name="_xlnm.Print_Area" localSheetId="0">Доходы!$A$1:$G$150</definedName>
  </definedNames>
  <calcPr calcId="145621"/>
</workbook>
</file>

<file path=xl/calcChain.xml><?xml version="1.0" encoding="utf-8"?>
<calcChain xmlns="http://schemas.openxmlformats.org/spreadsheetml/2006/main">
  <c r="E15" i="12" l="1"/>
  <c r="G20" i="12"/>
  <c r="F20" i="12"/>
  <c r="C35" i="12"/>
  <c r="F34" i="12"/>
  <c r="D15" i="12"/>
  <c r="D53" i="12"/>
  <c r="D52" i="12" s="1"/>
  <c r="D48" i="12"/>
  <c r="D46" i="12"/>
  <c r="D44" i="12"/>
  <c r="D35" i="12"/>
  <c r="D33" i="12"/>
  <c r="D31" i="12"/>
  <c r="D26" i="12"/>
  <c r="D24" i="12"/>
  <c r="C15" i="12"/>
  <c r="C137" i="12" l="1"/>
  <c r="C128" i="12"/>
  <c r="E143" i="12" l="1"/>
  <c r="D143" i="12"/>
  <c r="F124" i="12" l="1"/>
  <c r="G124" i="12"/>
  <c r="E46" i="12" l="1"/>
  <c r="C46" i="12"/>
  <c r="D137" i="12" l="1"/>
  <c r="D102" i="12"/>
  <c r="F80" i="12"/>
  <c r="E102" i="12" l="1"/>
  <c r="F141" i="12" l="1"/>
  <c r="G141" i="12"/>
  <c r="G105" i="12" l="1"/>
  <c r="F105" i="12"/>
  <c r="D133" i="12" l="1"/>
  <c r="E133" i="12"/>
  <c r="G134" i="12"/>
  <c r="F134" i="12"/>
  <c r="E100" i="12"/>
  <c r="E72" i="12"/>
  <c r="G133" i="12" l="1"/>
  <c r="F133" i="12"/>
  <c r="E35" i="12" l="1"/>
  <c r="D94" i="12" l="1"/>
  <c r="E94" i="12"/>
  <c r="C94" i="12"/>
  <c r="C107" i="12" l="1"/>
  <c r="C84" i="12" l="1"/>
  <c r="G144" i="12" l="1"/>
  <c r="F144" i="12"/>
  <c r="G56" i="12"/>
  <c r="F56" i="12"/>
  <c r="D100" i="12" l="1"/>
  <c r="C102" i="12" l="1"/>
  <c r="G91" i="12"/>
  <c r="F91" i="12"/>
  <c r="E90" i="12"/>
  <c r="D90" i="12"/>
  <c r="C90" i="12"/>
  <c r="G89" i="12"/>
  <c r="F89" i="12"/>
  <c r="E88" i="12"/>
  <c r="D88" i="12"/>
  <c r="C88" i="12"/>
  <c r="E84" i="12"/>
  <c r="G88" i="12" l="1"/>
  <c r="F90" i="12"/>
  <c r="G90" i="12"/>
  <c r="F88" i="12"/>
  <c r="G58" i="12"/>
  <c r="F58" i="12"/>
  <c r="E53" i="12"/>
  <c r="E52" i="12" s="1"/>
  <c r="D72" i="12"/>
  <c r="C72" i="12"/>
  <c r="G23" i="12"/>
  <c r="F23" i="12"/>
  <c r="G22" i="12"/>
  <c r="F22" i="12"/>
  <c r="G21" i="12"/>
  <c r="F21" i="12"/>
  <c r="E107" i="12"/>
  <c r="G138" i="12"/>
  <c r="F138" i="12"/>
  <c r="G139" i="12"/>
  <c r="F139" i="12"/>
  <c r="G143" i="12"/>
  <c r="F143" i="12"/>
  <c r="G142" i="12"/>
  <c r="F142" i="12"/>
  <c r="F95" i="12" l="1"/>
  <c r="F94" i="12" s="1"/>
  <c r="G95" i="12"/>
  <c r="G94" i="12" s="1"/>
  <c r="F97" i="12"/>
  <c r="G97" i="12"/>
  <c r="F99" i="12"/>
  <c r="G99" i="12"/>
  <c r="G100" i="12"/>
  <c r="F101" i="12"/>
  <c r="G101" i="12"/>
  <c r="F78" i="12"/>
  <c r="F79" i="12"/>
  <c r="E137" i="12" l="1"/>
  <c r="E147" i="12" l="1"/>
  <c r="E86" i="12" l="1"/>
  <c r="E126" i="12" l="1"/>
  <c r="E14" i="12" l="1"/>
  <c r="D14" i="12"/>
  <c r="D13" i="12" s="1"/>
  <c r="G149" i="12" l="1"/>
  <c r="F149" i="12"/>
  <c r="G148" i="12"/>
  <c r="F148" i="12"/>
  <c r="G146" i="12"/>
  <c r="F146" i="12"/>
  <c r="G140" i="12"/>
  <c r="F140" i="12"/>
  <c r="G136" i="12"/>
  <c r="F136" i="12"/>
  <c r="G132" i="12"/>
  <c r="F132" i="12"/>
  <c r="G129" i="12"/>
  <c r="F129" i="12"/>
  <c r="G127" i="12"/>
  <c r="F127" i="12"/>
  <c r="G125" i="12"/>
  <c r="F125" i="12"/>
  <c r="G123" i="12"/>
  <c r="F123" i="12"/>
  <c r="G122" i="12"/>
  <c r="F122" i="12"/>
  <c r="G121" i="12"/>
  <c r="F121" i="12"/>
  <c r="G120" i="12"/>
  <c r="F120" i="12"/>
  <c r="G119" i="12"/>
  <c r="F119" i="12"/>
  <c r="G118" i="12"/>
  <c r="F118" i="12"/>
  <c r="G117" i="12"/>
  <c r="F117" i="12"/>
  <c r="G116" i="12"/>
  <c r="F116" i="12"/>
  <c r="G115" i="12"/>
  <c r="F115" i="12"/>
  <c r="G114" i="12"/>
  <c r="F114" i="12"/>
  <c r="G113" i="12"/>
  <c r="F113" i="12"/>
  <c r="G112" i="12"/>
  <c r="F112" i="12"/>
  <c r="G111" i="12"/>
  <c r="F111" i="12"/>
  <c r="G110" i="12"/>
  <c r="F110" i="12"/>
  <c r="G109" i="12"/>
  <c r="F109" i="12"/>
  <c r="G108" i="12"/>
  <c r="F108" i="12"/>
  <c r="G104" i="12"/>
  <c r="F104" i="12"/>
  <c r="G103" i="12"/>
  <c r="F103" i="12"/>
  <c r="G93" i="12"/>
  <c r="F93" i="12"/>
  <c r="G87" i="12"/>
  <c r="F87" i="12"/>
  <c r="G85" i="12"/>
  <c r="F85" i="12"/>
  <c r="G83" i="12"/>
  <c r="F83" i="12"/>
  <c r="G80" i="12"/>
  <c r="G79" i="12"/>
  <c r="G78" i="12"/>
  <c r="G77" i="12"/>
  <c r="F77" i="12"/>
  <c r="G73" i="12"/>
  <c r="F73" i="12"/>
  <c r="G72" i="12"/>
  <c r="F72" i="12"/>
  <c r="G71" i="12"/>
  <c r="F71" i="12"/>
  <c r="G70" i="12"/>
  <c r="F70" i="12"/>
  <c r="G69" i="12"/>
  <c r="F69" i="12"/>
  <c r="G68" i="12"/>
  <c r="F68" i="12"/>
  <c r="G67" i="12"/>
  <c r="F67" i="12"/>
  <c r="G66" i="12"/>
  <c r="F66" i="12"/>
  <c r="G65" i="12"/>
  <c r="F65" i="12"/>
  <c r="G64" i="12"/>
  <c r="F64" i="12"/>
  <c r="G63" i="12"/>
  <c r="F63" i="12"/>
  <c r="G62" i="12"/>
  <c r="F62" i="12"/>
  <c r="G61" i="12"/>
  <c r="F61" i="12"/>
  <c r="G60" i="12"/>
  <c r="F60" i="12"/>
  <c r="G59" i="12"/>
  <c r="F59" i="12"/>
  <c r="G57" i="12"/>
  <c r="F57" i="12"/>
  <c r="G55" i="12"/>
  <c r="F55" i="12"/>
  <c r="G54" i="12"/>
  <c r="F54" i="12"/>
  <c r="G51" i="12"/>
  <c r="F51" i="12"/>
  <c r="G50" i="12"/>
  <c r="F50" i="12"/>
  <c r="G49" i="12"/>
  <c r="F49" i="12"/>
  <c r="G47" i="12"/>
  <c r="G46" i="12" s="1"/>
  <c r="F47" i="12"/>
  <c r="F46" i="12" s="1"/>
  <c r="G45" i="12"/>
  <c r="F45" i="12"/>
  <c r="G43" i="12"/>
  <c r="F43" i="12"/>
  <c r="G42" i="12"/>
  <c r="F42" i="12"/>
  <c r="G41" i="12"/>
  <c r="F41" i="12"/>
  <c r="G40" i="12"/>
  <c r="F40" i="12"/>
  <c r="G39" i="12"/>
  <c r="F39" i="12"/>
  <c r="G38" i="12"/>
  <c r="F38" i="12"/>
  <c r="G37" i="12"/>
  <c r="G36" i="12"/>
  <c r="F36" i="12"/>
  <c r="G34" i="12"/>
  <c r="G32" i="12"/>
  <c r="F32" i="12"/>
  <c r="G30" i="12"/>
  <c r="F30" i="12"/>
  <c r="G29" i="12"/>
  <c r="F29" i="12"/>
  <c r="G28" i="12"/>
  <c r="F28" i="12"/>
  <c r="G27" i="12"/>
  <c r="F27" i="12"/>
  <c r="G25" i="12"/>
  <c r="F25" i="12"/>
  <c r="G19" i="12"/>
  <c r="F19" i="12"/>
  <c r="G18" i="12"/>
  <c r="F18" i="12"/>
  <c r="G17" i="12"/>
  <c r="F17" i="12"/>
  <c r="G16" i="12"/>
  <c r="F16" i="12"/>
  <c r="G14" i="12"/>
  <c r="D131" i="12"/>
  <c r="E131" i="12"/>
  <c r="D128" i="12"/>
  <c r="D126" i="12"/>
  <c r="D107" i="12"/>
  <c r="E128" i="12"/>
  <c r="E106" i="12" s="1"/>
  <c r="C126" i="12"/>
  <c r="F126" i="12" s="1"/>
  <c r="F131" i="12" l="1"/>
  <c r="F107" i="12"/>
  <c r="F128" i="12"/>
  <c r="G107" i="12"/>
  <c r="G126" i="12"/>
  <c r="G128" i="12"/>
  <c r="G131" i="12"/>
  <c r="D106" i="12"/>
  <c r="C106" i="12"/>
  <c r="D86" i="12"/>
  <c r="C86" i="12"/>
  <c r="F86" i="12" l="1"/>
  <c r="G86" i="12"/>
  <c r="F106" i="12"/>
  <c r="G106" i="12"/>
  <c r="D84" i="12"/>
  <c r="C76" i="12"/>
  <c r="C82" i="12"/>
  <c r="C92" i="12"/>
  <c r="C96" i="12"/>
  <c r="C98" i="12"/>
  <c r="C100" i="12"/>
  <c r="F100" i="12" s="1"/>
  <c r="D76" i="12"/>
  <c r="E76" i="12"/>
  <c r="D82" i="12"/>
  <c r="E82" i="12"/>
  <c r="D92" i="12"/>
  <c r="E92" i="12"/>
  <c r="D96" i="12"/>
  <c r="E96" i="12"/>
  <c r="D98" i="12"/>
  <c r="E98" i="12"/>
  <c r="C135" i="12"/>
  <c r="C130" i="12" s="1"/>
  <c r="D135" i="12"/>
  <c r="D130" i="12" s="1"/>
  <c r="E135" i="12"/>
  <c r="E130" i="12" s="1"/>
  <c r="C145" i="12"/>
  <c r="D145" i="12"/>
  <c r="E145" i="12"/>
  <c r="C147" i="12"/>
  <c r="D147" i="12"/>
  <c r="E81" i="12" l="1"/>
  <c r="E75" i="12" s="1"/>
  <c r="E74" i="12" s="1"/>
  <c r="D81" i="12"/>
  <c r="C81" i="12"/>
  <c r="G98" i="12"/>
  <c r="F98" i="12"/>
  <c r="G96" i="12"/>
  <c r="F96" i="12"/>
  <c r="F147" i="12"/>
  <c r="G147" i="12"/>
  <c r="F137" i="12"/>
  <c r="G137" i="12"/>
  <c r="F102" i="12"/>
  <c r="G102" i="12"/>
  <c r="F92" i="12"/>
  <c r="G92" i="12"/>
  <c r="F84" i="12"/>
  <c r="G84" i="12"/>
  <c r="F145" i="12"/>
  <c r="G145" i="12"/>
  <c r="F135" i="12"/>
  <c r="G135" i="12"/>
  <c r="F82" i="12"/>
  <c r="G82" i="12"/>
  <c r="F76" i="12"/>
  <c r="G76" i="12"/>
  <c r="F81" i="12" l="1"/>
  <c r="G81" i="12"/>
  <c r="F130" i="12"/>
  <c r="G130" i="12"/>
  <c r="D75" i="12"/>
  <c r="D74" i="12" s="1"/>
  <c r="G53" i="12"/>
  <c r="G52" i="12" s="1"/>
  <c r="C75" i="12"/>
  <c r="C74" i="12" s="1"/>
  <c r="C53" i="12"/>
  <c r="F53" i="12" l="1"/>
  <c r="F52" i="12" s="1"/>
  <c r="C52" i="12"/>
  <c r="D150" i="12"/>
  <c r="F75" i="12"/>
  <c r="G75" i="12"/>
  <c r="C26" i="12"/>
  <c r="F74" i="12" l="1"/>
  <c r="G74" i="12"/>
  <c r="F37" i="12"/>
  <c r="G35" i="12"/>
  <c r="E48" i="12"/>
  <c r="G48" i="12" s="1"/>
  <c r="F35" i="12" l="1"/>
  <c r="C48" i="12"/>
  <c r="F48" i="12" s="1"/>
  <c r="E44" i="12"/>
  <c r="G44" i="12" s="1"/>
  <c r="C44" i="12"/>
  <c r="E33" i="12"/>
  <c r="G33" i="12" s="1"/>
  <c r="C33" i="12"/>
  <c r="E31" i="12"/>
  <c r="C31" i="12"/>
  <c r="E26" i="12"/>
  <c r="E24" i="12"/>
  <c r="C24" i="12"/>
  <c r="E13" i="12" l="1"/>
  <c r="G31" i="12"/>
  <c r="F31" i="12"/>
  <c r="F44" i="12"/>
  <c r="F33" i="12"/>
  <c r="F26" i="12"/>
  <c r="G26" i="12"/>
  <c r="F24" i="12"/>
  <c r="G24" i="12"/>
  <c r="G15" i="12"/>
  <c r="C14" i="12"/>
  <c r="C13" i="12" s="1"/>
  <c r="E150" i="12" l="1"/>
  <c r="G13" i="12"/>
  <c r="F13" i="12"/>
  <c r="F15" i="12"/>
  <c r="C150" i="12"/>
  <c r="F14" i="12"/>
  <c r="F150" i="12" l="1"/>
  <c r="G150" i="12"/>
</calcChain>
</file>

<file path=xl/sharedStrings.xml><?xml version="1.0" encoding="utf-8"?>
<sst xmlns="http://schemas.openxmlformats.org/spreadsheetml/2006/main" count="291" uniqueCount="261">
  <si>
    <t>Возврат остатков субсидий, субвенций и иных межбюджетных трансфертов, имеющих целевое назначение, прошлых лет</t>
  </si>
  <si>
    <t>Код по бюджетной классификации</t>
  </si>
  <si>
    <t>Наименование показателя</t>
  </si>
  <si>
    <t xml:space="preserve">Утверждено по бюджету </t>
  </si>
  <si>
    <t xml:space="preserve">Уточненный план </t>
  </si>
  <si>
    <t>000 1 00 00000 00 0000 000</t>
  </si>
  <si>
    <t xml:space="preserve"> Д О Х О Д 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</si>
  <si>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</si>
  <si>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</si>
  <si>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</si>
  <si>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</si>
  <si>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 xml:space="preserve"> - налог на доходы физических лиц c доходов, полученных в виде дивидентов от долевого участия в деятельности организаций</t>
  </si>
  <si>
    <t>000 1 05 00000 00 0000 000</t>
  </si>
  <si>
    <t>НАЛОГИ НА СОВОКУПНЫЙ ДОХОД</t>
  </si>
  <si>
    <t>000 1 05 03000 01 0000  110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</si>
  <si>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</si>
  <si>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</si>
  <si>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</si>
  <si>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000 1 07 00000 00 0000 000</t>
  </si>
  <si>
    <t>НАЛОГИ, СБОРЫ И РЕГУЛЯРНЫЕ ПЛАТЕЖИ ЗА ПОЛЬЗОВАНИЕ ПРИРОДНЫМИ РЕСУРСАМИ</t>
  </si>
  <si>
    <t>000 1 07 01030 01 0000 110</t>
  </si>
  <si>
    <t>- налог на добычу прочих полезных ископаемых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</si>
  <si>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</si>
  <si>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</si>
  <si>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</si>
  <si>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</si>
  <si>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</si>
  <si>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</si>
  <si>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000 1 11 03050 05 0000 120</t>
  </si>
  <si>
    <t>- проценты, полученные от предоставления бюджетных кредитов внутри страны за счет средств  бюджетов муниципальных районов</t>
  </si>
  <si>
    <t>000 1 11 05000 00 0000 120</t>
  </si>
  <si>
    <t>Доходы от сдачи в аренду имущества, находящегося в государственной и муниципальной собственности</t>
  </si>
  <si>
    <t>000 1 11 05035 05 0000 120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</si>
  <si>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</si>
  <si>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</si>
  <si>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</si>
  <si>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</si>
  <si>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</si>
  <si>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</si>
  <si>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</si>
  <si>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000 1 13 00000 00 0000 130</t>
  </si>
  <si>
    <t>Доходы от оказания платных услуг</t>
  </si>
  <si>
    <t>000 1 14 00000 00 0000 000</t>
  </si>
  <si>
    <t>Доходы от продажи материальных и материальных активов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</si>
  <si>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</si>
  <si>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</si>
  <si>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000 1 16 00000 00 0000 000</t>
  </si>
  <si>
    <t>ШТРАФЫ, САНКЦИИ, ВОЗМЕЩЕНИЕ УЩЕРБА</t>
  </si>
  <si>
    <t xml:space="preserve"> к утверждённому плану</t>
  </si>
  <si>
    <t xml:space="preserve">к уточнённому  плану </t>
  </si>
  <si>
    <t>000 1 17 00000 00 0000 000</t>
  </si>
  <si>
    <t>ПРОЧИЕ НЕНАЛОГОВЫЕ ДОХОДЫ</t>
  </si>
  <si>
    <t>000 1 17 01050 05 0000 180</t>
  </si>
  <si>
    <t>Невыясненные поступления, зачисляемые в бюджеты муниципальных районов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</si>
  <si>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</si>
  <si>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</si>
  <si>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</si>
  <si>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бюджетам муниципальных районов на выранивание уровня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</si>
  <si>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</si>
  <si>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Прочие субсидии</t>
  </si>
  <si>
    <t>Субвенции от других бюджетов бюджетной системы Российской Федерации</t>
  </si>
  <si>
    <t>Итого доходов</t>
  </si>
  <si>
    <t>процент исполнения</t>
  </si>
  <si>
    <t>000 1 01 02010 01 0000 110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</si>
  <si>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</si>
  <si>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</si>
  <si>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</si>
  <si>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</si>
  <si>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</si>
  <si>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000 1 05 04000 02 0000 110</t>
  </si>
  <si>
    <t>Налог,взимаемый в связи с применением патентной системы налогооблажения, зачисляемый в бюджет муниципальных районов</t>
  </si>
  <si>
    <t>Доходы от возврата бюджетами бюджетной системыостатков субсидий, субвенций и иных межбюджетных трансфертов, имеющих целевое назначение, прошлых лет</t>
  </si>
  <si>
    <t>000 1 13 02065 05 0000 130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</si>
  <si>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</si>
  <si>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</si>
  <si>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</si>
  <si>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>000 1 03 00000 00 0000 000</t>
  </si>
  <si>
    <t>000 1 03 02000 01 0000 110</t>
  </si>
  <si>
    <t>Отчет    об исполнении  доходов бюджета муниципального района "Сретенский район"</t>
  </si>
  <si>
    <t>тыс. руб.</t>
  </si>
  <si>
    <t>Приложение № 1</t>
  </si>
  <si>
    <t xml:space="preserve">Годовые назначения </t>
  </si>
  <si>
    <t xml:space="preserve">Кассовое исполнение </t>
  </si>
  <si>
    <t>Субвенции бюджетам муниципальных районов на выполнение передаваемых полномочий субъектов Российской Федерации  в т.ч.:</t>
  </si>
  <si>
    <t>Иные межбюджетные трансферты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</si>
  <si>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</si>
  <si>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</t>
  </si>
  <si>
    <t xml:space="preserve"> 000 2 02 29999 05 0000 151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</si>
  <si>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</si>
  <si>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000 1 14 06013 13 0000 430</t>
  </si>
  <si>
    <t>000 1 14 06013 05 0000 430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</si>
  <si>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границахсельских поселений и межселенных территорий муниципальных районов 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</si>
  <si>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</si>
  <si>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</si>
  <si>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</si>
  <si>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000 2 02 15000 00 0000 150</t>
  </si>
  <si>
    <t xml:space="preserve"> 000 2 02 20000 00 0000 150</t>
  </si>
  <si>
    <t>000 2 02 40014 05 0000 150</t>
  </si>
  <si>
    <t>000 2 02 35120 05 0000 150</t>
  </si>
  <si>
    <t xml:space="preserve"> 000 2 02 30024 05 0000 150</t>
  </si>
  <si>
    <t xml:space="preserve"> 000 2 02 30000 00 0000 150</t>
  </si>
  <si>
    <t xml:space="preserve"> 000 2 02 29999 05 0000 150</t>
  </si>
  <si>
    <t>000 218 00000 00 0000 150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</si>
  <si>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</si>
  <si>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000 2 19 00000 00 0000 150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</si>
  <si>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</si>
  <si>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000 219 60010 05 0000 150</t>
  </si>
  <si>
    <t>000 2 02 29999 00 0000 150</t>
  </si>
  <si>
    <t>000 2 02 25519 05 0000 150</t>
  </si>
  <si>
    <t>Субсидии бюджетам муниципальных районов на поддержку отрасли культуры</t>
  </si>
  <si>
    <t>000 2 02 25519 00 0000 150</t>
  </si>
  <si>
    <t>000 1 16 01000 10 0000 140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</si>
  <si>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</si>
  <si>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000 202 45303 00 0000 150</t>
  </si>
  <si>
    <t>000 202 45303 05 0000 150</t>
  </si>
  <si>
    <t>000 202 49999 00 0000 150</t>
  </si>
  <si>
    <t>Прочие межбюджетные трансферты бюджетам</t>
  </si>
  <si>
    <t xml:space="preserve"> 000 2 02 15001 05 0000 150</t>
  </si>
  <si>
    <t>000 1 05 01000 02 000 110</t>
  </si>
  <si>
    <t>Налог взымаемый в связи с упрощенной системой налогообложения</t>
  </si>
  <si>
    <t>000 1 16 11050 01 0000 140</t>
  </si>
  <si>
    <t>000 1 16 10100 05 0000 140</t>
  </si>
  <si>
    <t>000 1 16 01193 01 0000 140</t>
  </si>
  <si>
    <t>000 1 16 01073 01 0000 140</t>
  </si>
  <si>
    <t>000 1 16 01063 01 0000 140</t>
  </si>
  <si>
    <t xml:space="preserve"> 000 2 02 15002 05 0000 150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</si>
  <si>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</si>
  <si>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</si>
  <si>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</si>
  <si>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 xml:space="preserve">Субвенции бюджетам муниципальных районов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  (дошкольное образование)
</t>
  </si>
  <si>
    <t xml:space="preserve">Субвенции бюджетам муниципальных районов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  (общее образование)
</t>
  </si>
  <si>
    <t xml:space="preserve"> 000 2 02 30027 00 0000 150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</si>
  <si>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</si>
  <si>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000 1 01 02080 001 0000 000</t>
  </si>
  <si>
    <t>Налог на доходы ФЛ в части суммы налога превышающей 650000</t>
  </si>
  <si>
    <t>Безвозмездные поступления</t>
  </si>
  <si>
    <t>000 2 00 00000 00 0000 000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</si>
  <si>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</si>
  <si>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</si>
  <si>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</si>
  <si>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</si>
  <si>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</si>
  <si>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</si>
  <si>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000 1 16 07010 05 0000 140</t>
  </si>
  <si>
    <t>штрафы неустойки, пени уплаченые в случае просрочки исполннения поставциком (подрядчиком исполнителем)</t>
  </si>
  <si>
    <t>000 2 02 19999 05 0000 150</t>
  </si>
  <si>
    <t>000 2 02 16549 05 0000 150</t>
  </si>
  <si>
    <t>Иные выплаты за достижение показателей деятельности органов исполнительной власти субъектов Российской Федерации за счет средств дотации (грантов) бюджетам субъектов Российской Федерации, для бюджетов муниципальных образований</t>
  </si>
  <si>
    <t>Субвенции бюджетам муниципальных районов  на 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 (на администрирование государственного полномочия)</t>
  </si>
  <si>
    <t xml:space="preserve">Субвенции бюджетам муниципальных районов на осуществление государственного полномочия по организации и осуществлению деятельности по опеке и попечительству над несовершеннолетними (на назначение и выплату ежемесячных денежных средств на содержание детей-сирот и детей, оставшихся без попечения родителей, в приемных семьях) (на администрирование государственного полномочия)
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</si>
  <si>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</si>
  <si>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</t>
  </si>
  <si>
    <t>Административные штрафы, установленные главой 17 Кодекса Российской Федерации об административных правонарушениях</t>
  </si>
  <si>
    <t>000 1 16 011730 01 0000 140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</si>
  <si>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</si>
  <si>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</t>
  </si>
  <si>
    <t>Административные штрафы, установленные главой 14 Кодекса Российской Федерации об административных правонарушениях,</t>
  </si>
  <si>
    <t>000 1 16 0143 01 0000 140</t>
  </si>
  <si>
    <t>Административные штрафы, установленные главой 11 Кодекса Российской Федерации об административных правонарушениях,</t>
  </si>
  <si>
    <t>000 1 16 0110301 0000 140</t>
  </si>
  <si>
    <t>Административные штрафы, установленные главой 10 Кодекса Российской Федерации об административных правонарушениях,</t>
  </si>
  <si>
    <t>Административные штрафы, установленные главой 5 Кодекса Российской Федерации об административных правонарушениях</t>
  </si>
  <si>
    <t>Административные штрафы, установленные главой 13 Кодекса Российской Федерации об административных правонарушениях,</t>
  </si>
  <si>
    <t>000 114  02053 05 0000  410</t>
  </si>
  <si>
    <t>Административные штрафы, установленные главой 20 Кодекса Российской Федерации об административных правонарушениях</t>
  </si>
  <si>
    <t>000 1 16  011301 0000 140</t>
  </si>
  <si>
    <t>000 1 16 01330 00 0000 140</t>
  </si>
  <si>
    <t>000 2 02 25179 00 0000 150</t>
  </si>
  <si>
    <t>000 2 02 25179 05 0000 150</t>
  </si>
  <si>
    <t>000 2 02 25304 05 0000 150</t>
  </si>
  <si>
    <t>Субсидии бюджетам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</si>
  <si>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</si>
  <si>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реализацию мероприятий по предоставлению молодым семьям социальных выплат на приобретение жилья или строительство индивидуального жилого дома</t>
  </si>
  <si>
    <t>Субсидии бюджетам на реализацию мероприятий по предоставлению молодым семьям социальных выплат на приобретение жилья или строительство индивидуального жилого дома</t>
  </si>
  <si>
    <t>Субсидии  бюджетам муниципальных районов,  на финансирование расходов, связанных с предоставлением педагогическим работникам муниципальных образовательных организаций права на увеличение тарифной ставки (должностного оклада) на 25 процентов в поселках городского типа (рабочих поселках) (кроме педагогических работников муниципальных дошкольных образовательных организаций и муниципальных общеобразовательных организаций)</t>
  </si>
  <si>
    <t xml:space="preserve">Субвенции бюджетам муниципальных районов  на предоставление компенсации затрат родителей (законных представителей) детей-инвалидов на обучение  по основным общеобразовательным программам на дому </t>
  </si>
  <si>
    <t>Субвенции бюджетам муниципальных районов на осуществление государственного полномочия по созданию административных комиссий, рассматривающих дела об административных правонарушениях, предусмотренных законами Забайкальского края</t>
  </si>
  <si>
    <t xml:space="preserve">Субвенции бюджетам муниципальных районов на предоставлению дотаций бюджетам поселений на выравнивание бюджетной обеспеченности)
</t>
  </si>
  <si>
    <t>Субвенции бюджетам муниципальных районов, муниципальных и городских округов на осуществление государственных полномочий по организации проведения на территории Забайкальского  края мероприятий по содержанию безнадзорных животных, за исключением вопросов, решение которых отнесено к ведению Российской Федерации (Администрирование государственного полномочия по организации проведения мероприятий по содержанию безнадзорных животных)</t>
  </si>
  <si>
    <t>Субвенции бюджетам муниципальных районов, муниципальных и городских округов на осуществление государственных полномочий по организации проведения на территории Забайкальского  края мероприятий по содержанию безнадзорных животных, за исключением вопросов, решение которых отнесено к ведению Российской Федерации (Организация проведения мероприятий по содержанию безнадзорных животных</t>
  </si>
  <si>
    <t xml:space="preserve">Субвенции бюджетам муниципальных районов  на осуществление государственного полномочия по материально-техническому и финансовому обеспечению оказания юридической помощи адвокатами в труднодоступных 
и малонаселенных местностях Забайкальского края
</t>
  </si>
  <si>
    <t xml:space="preserve">Субвенции бюджетам муниципальных районов, муниципальных и городских округов на обеспечение льготным питанием детей из малоимущих семей, обучающихся в муниципальных общеобразовательных организациях Забайкальского края
</t>
  </si>
  <si>
    <t xml:space="preserve">Субвенции бюджетам муниципальных районов  на 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 </t>
  </si>
  <si>
    <t>Субвенции на реализацию мероприятий по организации отдыха и оздоровления детей в каникулярное время</t>
  </si>
  <si>
    <t xml:space="preserve">Субвенции бюджетам муниципальных районов  на осуществление государственного полномочия по организации и осуществлению деятельности по опеке и попечительству над несовершеннолетними (на назначение и выплату ежемесячных денежных  средств на содержание детей-сирот и детей, оставшихся без попечения родителей, в семьях опекунов (попечителей) (на осуществление выплат)
</t>
  </si>
  <si>
    <t xml:space="preserve">Субвенции бюджетам муниципальных районов, муниципальных и городских округов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</si>
  <si>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Межбюджетные трансферты, передаваемые бюджетам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</si>
  <si>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</si>
  <si>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</si>
  <si>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000 2 02 30027 05 0000 150</t>
  </si>
  <si>
    <t xml:space="preserve"> 000 2 02 49999 05 0000 150</t>
  </si>
  <si>
    <t>000 1 16 0120 01 0000 140</t>
  </si>
  <si>
    <t>Административные штрафы, в области производства и оборота этилового спирта</t>
  </si>
  <si>
    <t>Межбюджетные трансферты бюджетам муниципальных районов на обеспечение выплат за классное руководство</t>
  </si>
  <si>
    <t>000 207 00000 00 00000 150</t>
  </si>
  <si>
    <t>000 1 16 011740 01 0000 140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</si>
  <si>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</si>
  <si>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000 2 02 25098 05 0000 150</t>
  </si>
  <si>
    <t>000 2 02 25098 00 0000 150</t>
  </si>
  <si>
    <t>000 2 02 25454 00 0000 150</t>
  </si>
  <si>
    <t>000 2 02 25555 00 0000 150</t>
  </si>
  <si>
    <t>000 2 02 25555 05 0000 150</t>
  </si>
  <si>
    <t>000 2 02 25513 00 0000 150</t>
  </si>
  <si>
    <t>000 2 02 25513 05 0000 150</t>
  </si>
  <si>
    <t>000 218 05010 05 0000 150</t>
  </si>
  <si>
    <t>000 219 45303 05 0000 150</t>
  </si>
  <si>
    <t>000 1 16 01071 01 0000 140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</si>
  <si>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</si>
  <si>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</si>
  <si>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</si>
  <si>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создание модельных муниципальных библиотек</t>
  </si>
  <si>
    <t>Субсидии бюджетам муниципальных районов на создание модельных муниципальных библиотек</t>
  </si>
  <si>
    <t>000 2 02 25454 05 0000 150</t>
  </si>
  <si>
    <t>000 2 02 25304 00  0000 150</t>
  </si>
  <si>
    <t>000 2 02 25497 05 0000 150</t>
  </si>
  <si>
    <t>Субсидии бюджетам на развитие сети учреждений культурно-досугового типа</t>
  </si>
  <si>
    <t>Субсидии бюджетам муниципальных районов на развитие сети учреждений культурно-досугового типа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</si>
  <si>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</si>
  <si>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</si>
  <si>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</si>
  <si>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районов на 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
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</si>
  <si>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</si>
  <si>
    <t>000 2 02 25505 00 0000 151</t>
  </si>
  <si>
    <t>000 2 02 25505 05 0000 151</t>
  </si>
  <si>
    <t>Субсидии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</si>
  <si>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</si>
  <si>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Единая субвенция местным бюджетам для осуществления отдельных государственных полномочий в сфере государственного управления
</t>
  </si>
  <si>
    <t xml:space="preserve">Единая субвенция местным бюджетам для осуществления отдельных государственных полномочий в сфере образования
</t>
  </si>
  <si>
    <t>000 2 02 40000 00 0000 150</t>
  </si>
  <si>
    <t>000 202 45050 00 0000 150</t>
  </si>
  <si>
    <t>000 202 45050 05 0000 150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</si>
  <si>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</si>
  <si>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</si>
  <si>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</si>
  <si>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000 1 11 05313 05 0000 120</t>
  </si>
  <si>
    <t>Субвенция бюджетам муниципальных районов для осуществления отдельных государственных полномочий в сфере труда</t>
  </si>
  <si>
    <t>Прочие дотации на обеспечение расходных обязательств бюджетов муниципальных районов (муниципальных округов, городских округов) Забайкальского края</t>
  </si>
  <si>
    <t>Прочие безвозмездные поступления в бюджеты муниципальных районов</t>
  </si>
  <si>
    <t>Прочие безвозмездные поступления</t>
  </si>
  <si>
    <t>000 2 07 05030 05 0000 150</t>
  </si>
  <si>
    <t>за 1 квартал 2025 год</t>
  </si>
  <si>
    <t>на 01.04.2025</t>
  </si>
  <si>
    <t>000 2 02 25467 05 0000 150</t>
  </si>
  <si>
    <t>000 2 02 25467 00 0000 150</t>
  </si>
  <si>
    <t>Субсидии бюджетам обеспечение развития и укрепления материально-технической базы домов культуры в населенных пунктах с числом жителей до 50 тысяч человекгородской среды</t>
  </si>
  <si>
    <t>Субсидии  бюджетам Обеспечение предоставления субсидии муниципальным образованиям по вопросам местного значения в отношении ГТС, находящихся в муниципальной собственности</t>
  </si>
  <si>
    <t>Субсидии на проектирование, строительство, реконструкция автомобильных дорог общего пользования местного значения и искусственных сооружений на них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</si>
  <si>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Субвенции бюджетам муниципальных районов на Реализация государственного полномочия по организации и осуществлению деятельности по опеке и попечительству над несовершеннолетними</t>
  </si>
  <si>
    <t>Обеспечение бесплатным питанием детей из многодетных семей в муниципальных общеобразовательных организациях Забайкальского края</t>
  </si>
  <si>
    <t>Обеспечение льготным питанием детей военнослужащих, сотрудников некоторых федеральных государственных органов, граждан, призванных на военную службу по мобилизации, граждан, добровольно поступивших на добровольческие формирования, осваивающих образовательные программы в общеобразовательных организациях Забайкальского края</t>
  </si>
  <si>
    <t>Содержание автомобильных дорог общего пользования местного значения и искусственных сооружений на них</t>
  </si>
  <si>
    <t>000 1 16 01053 01 0351 140</t>
  </si>
  <si>
    <t>000 1 16  01203 01 9000 140</t>
  </si>
  <si>
    <t>000 1 01 02210 011 0000 110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</si>
  <si>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</si>
  <si>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62 статьи 210 Налогового кодекса Российской Федерации, превышающей 5 миллионов рублей</t>
  </si>
  <si>
    <t>000 1 01 02230 010 0000 110</t>
  </si>
  <si>
    <t>000 1 01 02150 01 1000 110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</si>
  <si>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</si>
  <si>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 xml:space="preserve">к  Распоряжению Администрации муниципального района  "Сретенский  район" </t>
  </si>
  <si>
    <t>от "22 " апреля  2025   г № 183-р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</si>
</sst>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#,##0.0"/>
    <numFmt numFmtId="168" formatCode="dd\.mm\.yyyy"/>
    <numFmt numFmtId="169" formatCode="#,##0.00_ ;\-#,##0.00"/>
  </numFmts>
  <fonts count="4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Arial Cyr"/>
      <charset val="204"/>
    </font>
    <font>
      <vertAlign val="superscript"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2"/>
      <color theme="1"/>
      <name val="Times New Roman"/>
      <family val="1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9">
    <xf numFmtId="0" fontId="0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22" fillId="0" borderId="4">
      <alignment horizontal="center" vertical="center" wrapText="1"/>
    </xf>
    <xf numFmtId="0" fontId="1" fillId="0" borderId="0"/>
    <xf numFmtId="49" fontId="18" fillId="0" borderId="4">
      <alignment horizontal="center" vertical="center" wrapText="1"/>
    </xf>
    <xf numFmtId="0" fontId="23" fillId="0" borderId="4">
      <alignment vertical="top" wrapText="1"/>
    </xf>
    <xf numFmtId="0" fontId="26" fillId="0" borderId="0"/>
    <xf numFmtId="0" fontId="27" fillId="0" borderId="0"/>
    <xf numFmtId="0" fontId="28" fillId="0" borderId="0">
      <alignment horizontal="center"/>
    </xf>
    <xf numFmtId="0" fontId="29" fillId="0" borderId="5">
      <alignment horizontal="center"/>
    </xf>
    <xf numFmtId="0" fontId="19" fillId="0" borderId="0">
      <alignment horizontal="right"/>
    </xf>
    <xf numFmtId="0" fontId="28" fillId="0" borderId="0"/>
    <xf numFmtId="0" fontId="23" fillId="0" borderId="0"/>
    <xf numFmtId="0" fontId="23" fillId="0" borderId="6"/>
    <xf numFmtId="0" fontId="29" fillId="0" borderId="7">
      <alignment horizontal="center"/>
    </xf>
    <xf numFmtId="0" fontId="19" fillId="0" borderId="8">
      <alignment horizontal="right"/>
    </xf>
    <xf numFmtId="0" fontId="29" fillId="0" borderId="0"/>
    <xf numFmtId="0" fontId="29" fillId="0" borderId="9">
      <alignment horizontal="right"/>
    </xf>
    <xf numFmtId="49" fontId="29" fillId="0" borderId="10">
      <alignment horizontal="center"/>
    </xf>
    <xf numFmtId="0" fontId="19" fillId="0" borderId="11">
      <alignment horizontal="right"/>
    </xf>
    <xf numFmtId="0" fontId="30" fillId="0" borderId="0"/>
    <xf numFmtId="168" fontId="29" fillId="0" borderId="12">
      <alignment horizontal="center"/>
    </xf>
    <xf numFmtId="0" fontId="29" fillId="0" borderId="0">
      <alignment horizontal="left"/>
    </xf>
    <xf numFmtId="49" fontId="29" fillId="0" borderId="0"/>
    <xf numFmtId="49" fontId="29" fillId="0" borderId="9">
      <alignment horizontal="right" vertical="center"/>
    </xf>
    <xf numFmtId="49" fontId="29" fillId="0" borderId="12">
      <alignment horizontal="center" vertical="center"/>
    </xf>
    <xf numFmtId="0" fontId="29" fillId="0" borderId="5">
      <alignment horizontal="left" wrapText="1"/>
    </xf>
    <xf numFmtId="49" fontId="29" fillId="0" borderId="12">
      <alignment horizontal="center"/>
    </xf>
    <xf numFmtId="0" fontId="29" fillId="0" borderId="13">
      <alignment horizontal="left" wrapText="1"/>
    </xf>
    <xf numFmtId="49" fontId="29" fillId="0" borderId="9">
      <alignment horizontal="right"/>
    </xf>
    <xf numFmtId="0" fontId="29" fillId="0" borderId="14">
      <alignment horizontal="left"/>
    </xf>
    <xf numFmtId="49" fontId="29" fillId="0" borderId="14"/>
    <xf numFmtId="49" fontId="29" fillId="0" borderId="9"/>
    <xf numFmtId="49" fontId="29" fillId="0" borderId="15">
      <alignment horizontal="center"/>
    </xf>
    <xf numFmtId="0" fontId="28" fillId="0" borderId="5">
      <alignment horizontal="center"/>
    </xf>
    <xf numFmtId="0" fontId="29" fillId="0" borderId="4">
      <alignment horizontal="center" vertical="top" wrapText="1"/>
    </xf>
    <xf numFmtId="49" fontId="29" fillId="0" borderId="4">
      <alignment horizontal="center" vertical="top" wrapText="1"/>
    </xf>
    <xf numFmtId="0" fontId="27" fillId="0" borderId="16"/>
    <xf numFmtId="0" fontId="27" fillId="0" borderId="8"/>
    <xf numFmtId="0" fontId="29" fillId="0" borderId="4">
      <alignment horizontal="center" vertical="center"/>
    </xf>
    <xf numFmtId="0" fontId="29" fillId="0" borderId="7">
      <alignment horizontal="center" vertical="center"/>
    </xf>
    <xf numFmtId="49" fontId="29" fillId="0" borderId="7">
      <alignment horizontal="center" vertical="center"/>
    </xf>
    <xf numFmtId="0" fontId="29" fillId="0" borderId="17">
      <alignment horizontal="left" wrapText="1"/>
    </xf>
    <xf numFmtId="49" fontId="29" fillId="0" borderId="18">
      <alignment horizontal="center" wrapText="1"/>
    </xf>
    <xf numFmtId="49" fontId="29" fillId="0" borderId="19">
      <alignment horizontal="center"/>
    </xf>
    <xf numFmtId="4" fontId="29" fillId="0" borderId="19">
      <alignment horizontal="right" shrinkToFit="1"/>
    </xf>
    <xf numFmtId="0" fontId="29" fillId="0" borderId="20">
      <alignment horizontal="left" wrapText="1"/>
    </xf>
    <xf numFmtId="49" fontId="29" fillId="0" borderId="21">
      <alignment horizontal="center" shrinkToFit="1"/>
    </xf>
    <xf numFmtId="49" fontId="29" fillId="0" borderId="22">
      <alignment horizontal="center"/>
    </xf>
    <xf numFmtId="4" fontId="29" fillId="0" borderId="22">
      <alignment horizontal="right" shrinkToFit="1"/>
    </xf>
    <xf numFmtId="0" fontId="29" fillId="0" borderId="3">
      <alignment horizontal="left" wrapText="1" indent="2"/>
    </xf>
    <xf numFmtId="49" fontId="29" fillId="0" borderId="23">
      <alignment horizontal="center" shrinkToFit="1"/>
    </xf>
    <xf numFmtId="49" fontId="29" fillId="0" borderId="2">
      <alignment horizontal="center"/>
    </xf>
    <xf numFmtId="4" fontId="29" fillId="0" borderId="2">
      <alignment horizontal="right" shrinkToFit="1"/>
    </xf>
    <xf numFmtId="49" fontId="29" fillId="0" borderId="0">
      <alignment horizontal="right"/>
    </xf>
    <xf numFmtId="0" fontId="28" fillId="0" borderId="8">
      <alignment horizontal="center"/>
    </xf>
    <xf numFmtId="0" fontId="29" fillId="0" borderId="7">
      <alignment horizontal="center" vertical="center" shrinkToFit="1"/>
    </xf>
    <xf numFmtId="49" fontId="29" fillId="0" borderId="7">
      <alignment horizontal="center" vertical="center" shrinkToFit="1"/>
    </xf>
    <xf numFmtId="49" fontId="27" fillId="0" borderId="8"/>
    <xf numFmtId="0" fontId="29" fillId="0" borderId="18">
      <alignment horizontal="center" shrinkToFit="1"/>
    </xf>
    <xf numFmtId="4" fontId="29" fillId="0" borderId="24">
      <alignment horizontal="right" shrinkToFit="1"/>
    </xf>
    <xf numFmtId="49" fontId="27" fillId="0" borderId="11"/>
    <xf numFmtId="0" fontId="29" fillId="0" borderId="21">
      <alignment horizontal="center" shrinkToFit="1"/>
    </xf>
    <xf numFmtId="169" fontId="29" fillId="0" borderId="22">
      <alignment horizontal="right" shrinkToFit="1"/>
    </xf>
    <xf numFmtId="169" fontId="29" fillId="0" borderId="25">
      <alignment horizontal="right" shrinkToFit="1"/>
    </xf>
    <xf numFmtId="0" fontId="29" fillId="0" borderId="26">
      <alignment horizontal="left" wrapText="1"/>
    </xf>
    <xf numFmtId="49" fontId="29" fillId="0" borderId="23">
      <alignment horizontal="center" wrapText="1"/>
    </xf>
    <xf numFmtId="49" fontId="29" fillId="0" borderId="2">
      <alignment horizontal="center" wrapText="1"/>
    </xf>
    <xf numFmtId="4" fontId="29" fillId="0" borderId="2">
      <alignment horizontal="right" wrapText="1"/>
    </xf>
    <xf numFmtId="4" fontId="29" fillId="0" borderId="3">
      <alignment horizontal="right" wrapText="1"/>
    </xf>
    <xf numFmtId="0" fontId="27" fillId="0" borderId="11">
      <alignment wrapText="1"/>
    </xf>
    <xf numFmtId="0" fontId="29" fillId="0" borderId="27">
      <alignment horizontal="left" wrapText="1"/>
    </xf>
    <xf numFmtId="49" fontId="29" fillId="0" borderId="28">
      <alignment horizontal="center" shrinkToFit="1"/>
    </xf>
    <xf numFmtId="49" fontId="29" fillId="0" borderId="29">
      <alignment horizontal="center"/>
    </xf>
    <xf numFmtId="4" fontId="29" fillId="0" borderId="29">
      <alignment horizontal="right" shrinkToFit="1"/>
    </xf>
    <xf numFmtId="49" fontId="29" fillId="0" borderId="30">
      <alignment horizontal="center"/>
    </xf>
    <xf numFmtId="0" fontId="27" fillId="0" borderId="11"/>
    <xf numFmtId="0" fontId="30" fillId="0" borderId="14"/>
    <xf numFmtId="0" fontId="30" fillId="0" borderId="31"/>
    <xf numFmtId="0" fontId="29" fillId="0" borderId="0">
      <alignment wrapText="1"/>
    </xf>
    <xf numFmtId="49" fontId="29" fillId="0" borderId="0">
      <alignment wrapText="1"/>
    </xf>
    <xf numFmtId="49" fontId="29" fillId="0" borderId="0">
      <alignment horizontal="center"/>
    </xf>
    <xf numFmtId="49" fontId="31" fillId="0" borderId="0"/>
    <xf numFmtId="0" fontId="30" fillId="0" borderId="0"/>
    <xf numFmtId="0" fontId="29" fillId="0" borderId="5">
      <alignment horizontal="left"/>
    </xf>
    <xf numFmtId="49" fontId="29" fillId="0" borderId="5">
      <alignment horizontal="left"/>
    </xf>
    <xf numFmtId="0" fontId="29" fillId="0" borderId="5">
      <alignment horizontal="center" shrinkToFit="1"/>
    </xf>
    <xf numFmtId="49" fontId="29" fillId="0" borderId="5">
      <alignment horizontal="center" vertical="center" shrinkToFit="1"/>
    </xf>
    <xf numFmtId="49" fontId="27" fillId="0" borderId="5">
      <alignment shrinkToFit="1"/>
    </xf>
    <xf numFmtId="49" fontId="29" fillId="0" borderId="5">
      <alignment horizontal="right"/>
    </xf>
    <xf numFmtId="0" fontId="29" fillId="0" borderId="18">
      <alignment horizontal="center" vertical="center" shrinkToFit="1"/>
    </xf>
    <xf numFmtId="49" fontId="29" fillId="0" borderId="19">
      <alignment horizontal="center" vertical="center"/>
    </xf>
    <xf numFmtId="0" fontId="29" fillId="0" borderId="17">
      <alignment horizontal="left" wrapText="1" indent="2"/>
    </xf>
    <xf numFmtId="0" fontId="29" fillId="0" borderId="32">
      <alignment horizontal="center" vertical="center" shrinkToFit="1"/>
    </xf>
    <xf numFmtId="49" fontId="29" fillId="0" borderId="4">
      <alignment horizontal="center" vertical="center"/>
    </xf>
    <xf numFmtId="169" fontId="29" fillId="0" borderId="4">
      <alignment horizontal="right" vertical="center" shrinkToFit="1"/>
    </xf>
    <xf numFmtId="169" fontId="29" fillId="0" borderId="27">
      <alignment horizontal="right" vertical="center" shrinkToFit="1"/>
    </xf>
    <xf numFmtId="0" fontId="29" fillId="0" borderId="33">
      <alignment horizontal="left" wrapText="1"/>
    </xf>
    <xf numFmtId="4" fontId="29" fillId="0" borderId="4">
      <alignment horizontal="right" shrinkToFit="1"/>
    </xf>
    <xf numFmtId="4" fontId="29" fillId="0" borderId="27">
      <alignment horizontal="right" shrinkToFit="1"/>
    </xf>
    <xf numFmtId="0" fontId="29" fillId="0" borderId="20">
      <alignment horizontal="left" wrapText="1" indent="2"/>
    </xf>
    <xf numFmtId="0" fontId="32" fillId="0" borderId="27">
      <alignment wrapText="1"/>
    </xf>
    <xf numFmtId="0" fontId="32" fillId="0" borderId="27"/>
    <xf numFmtId="49" fontId="29" fillId="0" borderId="27">
      <alignment horizontal="center" shrinkToFit="1"/>
    </xf>
    <xf numFmtId="49" fontId="29" fillId="0" borderId="4">
      <alignment horizontal="center" vertical="center" shrinkToFit="1"/>
    </xf>
    <xf numFmtId="0" fontId="27" fillId="0" borderId="14">
      <alignment horizontal="left"/>
    </xf>
    <xf numFmtId="0" fontId="27" fillId="0" borderId="31">
      <alignment horizontal="left"/>
    </xf>
    <xf numFmtId="0" fontId="29" fillId="0" borderId="31"/>
    <xf numFmtId="49" fontId="27" fillId="0" borderId="31"/>
    <xf numFmtId="0" fontId="27" fillId="0" borderId="0">
      <alignment horizontal="left"/>
    </xf>
    <xf numFmtId="0" fontId="27" fillId="0" borderId="0">
      <alignment horizontal="left" wrapText="1"/>
    </xf>
    <xf numFmtId="49" fontId="27" fillId="0" borderId="0"/>
    <xf numFmtId="0" fontId="29" fillId="0" borderId="0">
      <alignment horizontal="center" wrapText="1"/>
    </xf>
    <xf numFmtId="0" fontId="29" fillId="0" borderId="5">
      <alignment horizontal="center" wrapText="1"/>
    </xf>
    <xf numFmtId="0" fontId="33" fillId="0" borderId="0">
      <alignment horizontal="center"/>
    </xf>
    <xf numFmtId="0" fontId="33" fillId="0" borderId="14">
      <alignment horizontal="center"/>
    </xf>
    <xf numFmtId="0" fontId="27" fillId="0" borderId="0">
      <alignment horizontal="center"/>
    </xf>
    <xf numFmtId="0" fontId="31" fillId="0" borderId="0">
      <alignment horizontal="left"/>
    </xf>
    <xf numFmtId="49" fontId="29" fillId="0" borderId="0">
      <alignment horizontal="left"/>
    </xf>
    <xf numFmtId="49" fontId="29" fillId="0" borderId="0">
      <alignment horizontal="center" wrapText="1"/>
    </xf>
    <xf numFmtId="0" fontId="29" fillId="0" borderId="0">
      <alignment horizontal="center"/>
    </xf>
    <xf numFmtId="0" fontId="32" fillId="0" borderId="0"/>
    <xf numFmtId="0" fontId="30" fillId="0" borderId="5"/>
    <xf numFmtId="0" fontId="27" fillId="0" borderId="5"/>
    <xf numFmtId="0" fontId="27" fillId="0" borderId="4">
      <alignment horizontal="left" wrapText="1"/>
    </xf>
    <xf numFmtId="0" fontId="27" fillId="0" borderId="14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4" fillId="4" borderId="0"/>
    <xf numFmtId="0" fontId="27" fillId="0" borderId="4">
      <alignment horizontal="left"/>
    </xf>
  </cellStyleXfs>
  <cellXfs count="11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top" wrapText="1"/>
    </xf>
    <xf numFmtId="0" fontId="5" fillId="2" borderId="0" xfId="0" applyFont="1" applyFill="1" applyBorder="1" applyAlignment="1"/>
    <xf numFmtId="0" fontId="0" fillId="0" borderId="0" xfId="0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3" borderId="0" xfId="0" applyFont="1" applyFill="1"/>
    <xf numFmtId="0" fontId="9" fillId="0" borderId="0" xfId="0" applyFont="1" applyBorder="1" applyAlignment="1"/>
    <xf numFmtId="0" fontId="9" fillId="0" borderId="0" xfId="0" applyFont="1" applyAlignment="1"/>
    <xf numFmtId="167" fontId="6" fillId="3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Border="1"/>
    <xf numFmtId="0" fontId="4" fillId="3" borderId="0" xfId="0" applyFont="1" applyFill="1"/>
    <xf numFmtId="0" fontId="0" fillId="3" borderId="0" xfId="0" applyFont="1" applyFill="1"/>
    <xf numFmtId="0" fontId="0" fillId="0" borderId="0" xfId="0" applyFont="1" applyAlignment="1">
      <alignment vertical="center"/>
    </xf>
    <xf numFmtId="167" fontId="0" fillId="3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3" borderId="0" xfId="0" applyFill="1"/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8" fillId="2" borderId="0" xfId="0" applyFont="1" applyFill="1" applyAlignment="1">
      <alignment horizontal="center" vertical="top" wrapText="1"/>
    </xf>
    <xf numFmtId="0" fontId="0" fillId="0" borderId="0" xfId="0" applyAlignment="1"/>
    <xf numFmtId="0" fontId="7" fillId="2" borderId="0" xfId="0" applyFont="1" applyFill="1" applyAlignment="1">
      <alignment horizontal="center" vertical="top"/>
    </xf>
    <xf numFmtId="0" fontId="4" fillId="0" borderId="0" xfId="0" applyFont="1" applyAlignment="1">
      <alignment horizontal="center"/>
    </xf>
    <xf numFmtId="2" fontId="9" fillId="2" borderId="1" xfId="0" applyNumberFormat="1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top" wrapText="1"/>
      <protection hidden="1"/>
    </xf>
    <xf numFmtId="2" fontId="9" fillId="2" borderId="1" xfId="0" applyNumberFormat="1" applyFont="1" applyFill="1" applyBorder="1" applyAlignment="1" applyProtection="1">
      <alignment horizontal="center" vertical="top"/>
      <protection hidden="1"/>
    </xf>
    <xf numFmtId="2" fontId="9" fillId="3" borderId="1" xfId="0" applyNumberFormat="1" applyFont="1" applyFill="1" applyBorder="1" applyAlignment="1" applyProtection="1">
      <alignment horizontal="center" vertical="top" wrapText="1"/>
      <protection hidden="1"/>
    </xf>
    <xf numFmtId="2" fontId="9" fillId="2" borderId="1" xfId="0" applyNumberFormat="1" applyFont="1" applyFill="1" applyBorder="1" applyAlignment="1" applyProtection="1">
      <alignment horizontal="center" vertical="top" wrapText="1"/>
      <protection hidden="1"/>
    </xf>
    <xf numFmtId="2" fontId="9" fillId="3" borderId="1" xfId="0" applyNumberFormat="1" applyFont="1" applyFill="1" applyBorder="1" applyAlignment="1" applyProtection="1">
      <alignment horizontal="center" vertical="top" wrapText="1"/>
      <protection hidden="1"/>
    </xf>
    <xf numFmtId="0" fontId="35" fillId="0" borderId="1" xfId="0" applyFont="1" applyBorder="1" applyAlignment="1" applyProtection="1">
      <alignment horizontal="left" vertical="top"/>
      <protection hidden="1"/>
    </xf>
    <xf numFmtId="0" fontId="6" fillId="2" borderId="1" xfId="0" applyFont="1" applyFill="1" applyBorder="1" applyAlignment="1" applyProtection="1">
      <alignment horizontal="left" vertical="top" wrapText="1"/>
      <protection hidden="1"/>
    </xf>
    <xf numFmtId="167" fontId="6" fillId="3" borderId="1" xfId="0" applyNumberFormat="1" applyFont="1" applyFill="1" applyBorder="1" applyAlignment="1" applyProtection="1">
      <alignment horizontal="center" vertical="center"/>
      <protection hidden="1"/>
    </xf>
    <xf numFmtId="166" fontId="6" fillId="3" borderId="1" xfId="0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vertical="top" wrapText="1"/>
      <protection hidden="1"/>
    </xf>
    <xf numFmtId="49" fontId="35" fillId="2" borderId="1" xfId="0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 applyProtection="1">
      <alignment horizontal="left" vertical="top" wrapText="1"/>
      <protection hidden="1"/>
    </xf>
    <xf numFmtId="167" fontId="9" fillId="3" borderId="1" xfId="0" applyNumberFormat="1" applyFont="1" applyFill="1" applyBorder="1" applyAlignment="1" applyProtection="1">
      <alignment horizontal="center" vertical="center"/>
      <protection hidden="1"/>
    </xf>
    <xf numFmtId="166" fontId="9" fillId="3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justify" vertical="top" wrapText="1"/>
      <protection hidden="1"/>
    </xf>
    <xf numFmtId="0" fontId="9" fillId="0" borderId="1" xfId="0" applyFont="1" applyBorder="1" applyAlignment="1" applyProtection="1">
      <alignment horizontal="justify" vertical="top"/>
      <protection hidden="1"/>
    </xf>
    <xf numFmtId="0" fontId="36" fillId="0" borderId="1" xfId="0" applyFont="1" applyBorder="1" applyAlignment="1" applyProtection="1">
      <alignment horizontal="left" vertical="top"/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0" fontId="37" fillId="0" borderId="1" xfId="0" applyFont="1" applyBorder="1" applyAlignment="1" applyProtection="1">
      <alignment horizontal="left" vertical="top"/>
      <protection hidden="1"/>
    </xf>
    <xf numFmtId="0" fontId="19" fillId="0" borderId="1" xfId="0" applyFont="1" applyBorder="1" applyAlignment="1" applyProtection="1">
      <alignment vertical="top" wrapText="1"/>
      <protection hidden="1"/>
    </xf>
    <xf numFmtId="167" fontId="24" fillId="3" borderId="1" xfId="0" applyNumberFormat="1" applyFont="1" applyFill="1" applyBorder="1" applyAlignment="1" applyProtection="1">
      <alignment horizontal="center" vertical="center"/>
      <protection hidden="1"/>
    </xf>
    <xf numFmtId="49" fontId="38" fillId="2" borderId="1" xfId="0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 applyProtection="1">
      <alignment vertical="top" wrapText="1"/>
      <protection hidden="1"/>
    </xf>
    <xf numFmtId="167" fontId="9" fillId="3" borderId="1" xfId="0" applyNumberFormat="1" applyFont="1" applyFill="1" applyBorder="1" applyAlignment="1" applyProtection="1">
      <alignment horizontal="center" vertical="center" wrapText="1"/>
      <protection hidden="1"/>
    </xf>
    <xf numFmtId="167" fontId="24" fillId="3" borderId="1" xfId="0" applyNumberFormat="1" applyFont="1" applyFill="1" applyBorder="1" applyAlignment="1" applyProtection="1">
      <alignment horizontal="center" vertical="center" wrapText="1"/>
      <protection hidden="1"/>
    </xf>
    <xf numFmtId="167" fontId="6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0" quotePrefix="1" applyFont="1" applyFill="1" applyBorder="1" applyAlignment="1" applyProtection="1">
      <alignment horizontal="left" vertical="top" wrapText="1"/>
      <protection hidden="1"/>
    </xf>
    <xf numFmtId="0" fontId="9" fillId="0" borderId="1" xfId="5" applyFont="1" applyBorder="1" applyAlignment="1" applyProtection="1">
      <alignment horizontal="justify" vertical="top"/>
      <protection hidden="1"/>
    </xf>
    <xf numFmtId="49" fontId="35" fillId="0" borderId="1" xfId="5" applyNumberFormat="1" applyFont="1" applyBorder="1" applyAlignment="1" applyProtection="1">
      <alignment horizontal="left" vertical="top"/>
      <protection hidden="1"/>
    </xf>
    <xf numFmtId="0" fontId="39" fillId="2" borderId="1" xfId="0" applyFont="1" applyFill="1" applyBorder="1" applyAlignment="1" applyProtection="1">
      <alignment horizontal="left" vertical="top" wrapText="1"/>
      <protection hidden="1"/>
    </xf>
    <xf numFmtId="49" fontId="12" fillId="2" borderId="1" xfId="0" applyNumberFormat="1" applyFont="1" applyFill="1" applyBorder="1" applyAlignment="1" applyProtection="1">
      <alignment horizontal="left" vertical="top" wrapText="1"/>
      <protection hidden="1"/>
    </xf>
    <xf numFmtId="0" fontId="40" fillId="2" borderId="1" xfId="0" applyFont="1" applyFill="1" applyBorder="1" applyAlignment="1" applyProtection="1">
      <alignment horizontal="left" vertical="top" wrapText="1"/>
      <protection hidden="1"/>
    </xf>
    <xf numFmtId="49" fontId="13" fillId="2" borderId="1" xfId="0" applyNumberFormat="1" applyFont="1" applyFill="1" applyBorder="1" applyAlignment="1" applyProtection="1">
      <alignment horizontal="left" vertical="top" wrapText="1"/>
      <protection hidden="1"/>
    </xf>
    <xf numFmtId="0" fontId="35" fillId="0" borderId="1" xfId="0" applyFont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 applyProtection="1">
      <alignment vertical="top" wrapText="1"/>
      <protection hidden="1"/>
    </xf>
    <xf numFmtId="167" fontId="11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4" applyFont="1" applyBorder="1" applyAlignment="1" applyProtection="1">
      <alignment horizontal="justify" vertical="top"/>
      <protection hidden="1"/>
    </xf>
    <xf numFmtId="0" fontId="9" fillId="3" borderId="1" xfId="5" applyFont="1" applyFill="1" applyBorder="1" applyAlignment="1" applyProtection="1">
      <alignment horizontal="justify" vertical="top"/>
      <protection hidden="1"/>
    </xf>
    <xf numFmtId="167" fontId="9" fillId="3" borderId="1" xfId="5" applyNumberFormat="1" applyFont="1" applyFill="1" applyBorder="1" applyAlignment="1" applyProtection="1">
      <alignment horizontal="center" vertical="center"/>
      <protection hidden="1"/>
    </xf>
    <xf numFmtId="167" fontId="43" fillId="3" borderId="1" xfId="0" applyNumberFormat="1" applyFont="1" applyFill="1" applyBorder="1" applyAlignment="1" applyProtection="1">
      <alignment horizontal="center" vertical="center" wrapText="1"/>
      <protection hidden="1"/>
    </xf>
    <xf numFmtId="167" fontId="10" fillId="3" borderId="1" xfId="0" applyNumberFormat="1" applyFont="1" applyFill="1" applyBorder="1" applyAlignment="1" applyProtection="1">
      <alignment horizontal="center" vertical="center" wrapText="1"/>
      <protection hidden="1"/>
    </xf>
    <xf numFmtId="166" fontId="10" fillId="3" borderId="1" xfId="0" applyNumberFormat="1" applyFont="1" applyFill="1" applyBorder="1" applyAlignment="1" applyProtection="1">
      <alignment horizontal="center" vertical="center"/>
      <protection hidden="1"/>
    </xf>
    <xf numFmtId="2" fontId="38" fillId="2" borderId="1" xfId="0" applyNumberFormat="1" applyFont="1" applyFill="1" applyBorder="1" applyAlignment="1" applyProtection="1">
      <alignment horizontal="left" vertical="top" wrapText="1"/>
      <protection hidden="1"/>
    </xf>
    <xf numFmtId="49" fontId="12" fillId="2" borderId="1" xfId="0" quotePrefix="1" applyNumberFormat="1" applyFont="1" applyFill="1" applyBorder="1" applyAlignment="1" applyProtection="1">
      <alignment horizontal="left" vertical="top" wrapText="1"/>
      <protection hidden="1"/>
    </xf>
    <xf numFmtId="2" fontId="6" fillId="2" borderId="1" xfId="0" applyNumberFormat="1" applyFont="1" applyFill="1" applyBorder="1" applyAlignment="1" applyProtection="1">
      <alignment horizontal="left" vertical="top" wrapText="1"/>
      <protection hidden="1"/>
    </xf>
    <xf numFmtId="2" fontId="38" fillId="0" borderId="1" xfId="0" applyNumberFormat="1" applyFont="1" applyFill="1" applyBorder="1" applyAlignment="1" applyProtection="1">
      <alignment horizontal="left" vertical="top" wrapText="1"/>
      <protection hidden="1"/>
    </xf>
    <xf numFmtId="2" fontId="6" fillId="0" borderId="1" xfId="0" applyNumberFormat="1" applyFont="1" applyFill="1" applyBorder="1" applyAlignment="1" applyProtection="1">
      <alignment horizontal="left" vertical="top" wrapText="1"/>
      <protection hidden="1"/>
    </xf>
    <xf numFmtId="167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10" fillId="0" borderId="1" xfId="0" applyNumberFormat="1" applyFont="1" applyFill="1" applyBorder="1" applyAlignment="1" applyProtection="1">
      <alignment horizontal="center" vertical="center"/>
      <protection hidden="1"/>
    </xf>
    <xf numFmtId="166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5" fillId="0" borderId="1" xfId="0" applyNumberFormat="1" applyFont="1" applyFill="1" applyBorder="1" applyAlignment="1" applyProtection="1">
      <alignment horizontal="left" vertical="top"/>
      <protection hidden="1"/>
    </xf>
    <xf numFmtId="2" fontId="9" fillId="0" borderId="1" xfId="0" applyNumberFormat="1" applyFont="1" applyFill="1" applyBorder="1" applyAlignment="1" applyProtection="1">
      <alignment horizontal="left" vertical="top" wrapText="1"/>
      <protection hidden="1"/>
    </xf>
    <xf numFmtId="167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0" applyNumberFormat="1" applyFont="1" applyFill="1" applyBorder="1" applyAlignment="1" applyProtection="1">
      <alignment horizontal="center" vertical="center"/>
      <protection hidden="1"/>
    </xf>
    <xf numFmtId="4" fontId="19" fillId="0" borderId="1" xfId="10" applyNumberFormat="1" applyFont="1" applyFill="1" applyBorder="1" applyAlignment="1" applyProtection="1">
      <alignment horizontal="left" vertical="center" wrapText="1"/>
      <protection hidden="1"/>
    </xf>
    <xf numFmtId="49" fontId="38" fillId="0" borderId="1" xfId="0" applyNumberFormat="1" applyFont="1" applyFill="1" applyBorder="1" applyAlignment="1" applyProtection="1">
      <alignment horizontal="left" vertical="top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49" fontId="38" fillId="3" borderId="1" xfId="0" applyNumberFormat="1" applyFont="1" applyFill="1" applyBorder="1" applyAlignment="1" applyProtection="1">
      <alignment horizontal="left" vertical="top"/>
      <protection hidden="1"/>
    </xf>
    <xf numFmtId="0" fontId="6" fillId="3" borderId="1" xfId="0" applyFont="1" applyFill="1" applyBorder="1" applyAlignment="1" applyProtection="1">
      <alignment horizontal="left" vertical="top" wrapText="1"/>
      <protection hidden="1"/>
    </xf>
    <xf numFmtId="49" fontId="35" fillId="3" borderId="1" xfId="0" applyNumberFormat="1" applyFont="1" applyFill="1" applyBorder="1" applyAlignment="1" applyProtection="1">
      <alignment horizontal="left" vertical="top"/>
      <protection hidden="1"/>
    </xf>
    <xf numFmtId="0" fontId="24" fillId="3" borderId="1" xfId="0" applyFont="1" applyFill="1" applyBorder="1" applyAlignment="1" applyProtection="1">
      <alignment horizontal="left" vertical="top" wrapText="1"/>
      <protection hidden="1"/>
    </xf>
    <xf numFmtId="0" fontId="9" fillId="3" borderId="1" xfId="0" applyFont="1" applyFill="1" applyBorder="1" applyAlignment="1" applyProtection="1">
      <alignment horizontal="left" vertical="top" wrapText="1"/>
      <protection hidden="1"/>
    </xf>
    <xf numFmtId="167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7" fillId="3" borderId="1" xfId="10" applyNumberFormat="1" applyFont="1" applyFill="1" applyBorder="1" applyAlignment="1" applyProtection="1">
      <alignment horizontal="left" vertical="center" wrapText="1"/>
      <protection hidden="1"/>
    </xf>
    <xf numFmtId="4" fontId="19" fillId="3" borderId="1" xfId="10" applyNumberFormat="1" applyFont="1" applyFill="1" applyBorder="1" applyAlignment="1" applyProtection="1">
      <alignment horizontal="left" vertical="center" wrapText="1"/>
      <protection hidden="1"/>
    </xf>
    <xf numFmtId="0" fontId="25" fillId="3" borderId="1" xfId="0" applyFont="1" applyFill="1" applyBorder="1" applyAlignment="1" applyProtection="1">
      <alignment horizontal="left" vertical="top" wrapText="1"/>
      <protection hidden="1"/>
    </xf>
    <xf numFmtId="2" fontId="6" fillId="3" borderId="1" xfId="0" applyNumberFormat="1" applyFont="1" applyFill="1" applyBorder="1" applyAlignment="1" applyProtection="1">
      <alignment horizontal="left" vertical="top" wrapText="1"/>
      <protection hidden="1"/>
    </xf>
    <xf numFmtId="49" fontId="42" fillId="3" borderId="1" xfId="0" applyNumberFormat="1" applyFont="1" applyFill="1" applyBorder="1" applyAlignment="1" applyProtection="1">
      <alignment horizontal="left" vertical="top"/>
      <protection hidden="1"/>
    </xf>
    <xf numFmtId="0" fontId="20" fillId="3" borderId="1" xfId="0" applyFont="1" applyFill="1" applyBorder="1" applyAlignment="1" applyProtection="1">
      <alignment horizontal="left" vertical="top" wrapText="1"/>
      <protection hidden="1"/>
    </xf>
    <xf numFmtId="167" fontId="20" fillId="3" borderId="1" xfId="0" applyNumberFormat="1" applyFont="1" applyFill="1" applyBorder="1" applyAlignment="1" applyProtection="1">
      <alignment horizontal="center" vertical="center" wrapText="1"/>
      <protection hidden="1"/>
    </xf>
    <xf numFmtId="166" fontId="20" fillId="3" borderId="1" xfId="0" applyNumberFormat="1" applyFont="1" applyFill="1" applyBorder="1" applyAlignment="1" applyProtection="1">
      <alignment horizontal="center" vertical="center"/>
      <protection hidden="1"/>
    </xf>
    <xf numFmtId="0" fontId="41" fillId="3" borderId="1" xfId="0" applyFont="1" applyFill="1" applyBorder="1" applyAlignment="1" applyProtection="1">
      <alignment horizontal="left" vertical="center" wrapText="1"/>
      <protection hidden="1"/>
    </xf>
    <xf numFmtId="0" fontId="19" fillId="3" borderId="1" xfId="0" applyFont="1" applyFill="1" applyBorder="1" applyAlignment="1" applyProtection="1">
      <alignment horizontal="left" vertical="top" wrapText="1"/>
      <protection hidden="1"/>
    </xf>
    <xf numFmtId="167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4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9" fillId="3" borderId="1" xfId="0" applyFont="1" applyFill="1" applyBorder="1" applyAlignment="1" applyProtection="1">
      <alignment horizontal="left" vertical="center" wrapText="1"/>
      <protection hidden="1"/>
    </xf>
    <xf numFmtId="0" fontId="24" fillId="3" borderId="1" xfId="0" applyFont="1" applyFill="1" applyBorder="1" applyAlignment="1" applyProtection="1">
      <alignment horizontal="left" vertical="center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13" fillId="3" borderId="1" xfId="0" applyFont="1" applyFill="1" applyBorder="1" applyAlignment="1" applyProtection="1">
      <alignment horizontal="left" vertical="center" wrapText="1"/>
      <protection hidden="1"/>
    </xf>
    <xf numFmtId="0" fontId="24" fillId="3" borderId="1" xfId="0" applyFont="1" applyFill="1" applyBorder="1" applyAlignment="1" applyProtection="1">
      <alignment vertical="top" wrapText="1"/>
      <protection hidden="1"/>
    </xf>
    <xf numFmtId="0" fontId="21" fillId="3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49" fontId="37" fillId="3" borderId="1" xfId="10" applyNumberFormat="1" applyFont="1" applyFill="1" applyBorder="1" applyAlignment="1" applyProtection="1">
      <alignment horizontal="left" vertical="center" wrapText="1"/>
      <protection hidden="1"/>
    </xf>
    <xf numFmtId="2" fontId="19" fillId="3" borderId="1" xfId="10" applyNumberFormat="1" applyFont="1" applyFill="1" applyBorder="1" applyAlignment="1" applyProtection="1">
      <alignment horizontal="left" vertical="center" wrapText="1"/>
      <protection hidden="1"/>
    </xf>
    <xf numFmtId="166" fontId="24" fillId="0" borderId="1" xfId="0" applyNumberFormat="1" applyFont="1" applyFill="1" applyBorder="1" applyAlignment="1" applyProtection="1">
      <alignment horizontal="center" vertical="center"/>
      <protection hidden="1"/>
    </xf>
    <xf numFmtId="167" fontId="24" fillId="0" borderId="1" xfId="0" applyNumberFormat="1" applyFont="1" applyFill="1" applyBorder="1" applyAlignment="1" applyProtection="1">
      <alignment horizontal="center" vertical="center"/>
      <protection hidden="1"/>
    </xf>
    <xf numFmtId="49" fontId="36" fillId="3" borderId="1" xfId="10" applyNumberFormat="1" applyFont="1" applyFill="1" applyBorder="1" applyAlignment="1" applyProtection="1">
      <alignment horizontal="left" vertical="center" wrapText="1"/>
      <protection hidden="1"/>
    </xf>
    <xf numFmtId="2" fontId="17" fillId="3" borderId="1" xfId="10" applyNumberFormat="1" applyFont="1" applyFill="1" applyBorder="1" applyAlignment="1" applyProtection="1">
      <alignment horizontal="left" vertical="center" wrapText="1"/>
      <protection hidden="1"/>
    </xf>
    <xf numFmtId="166" fontId="25" fillId="3" borderId="1" xfId="0" applyNumberFormat="1" applyFont="1" applyFill="1" applyBorder="1" applyAlignment="1" applyProtection="1">
      <alignment horizontal="center" vertical="center"/>
      <protection hidden="1"/>
    </xf>
    <xf numFmtId="166" fontId="24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Font="1" applyBorder="1" applyAlignment="1" applyProtection="1">
      <alignment vertical="top"/>
      <protection hidden="1"/>
    </xf>
  </cellXfs>
  <cellStyles count="139">
    <cellStyle name="br" xfId="134"/>
    <cellStyle name="col" xfId="133"/>
    <cellStyle name="st125" xfId="130"/>
    <cellStyle name="style0" xfId="135"/>
    <cellStyle name="td" xfId="136"/>
    <cellStyle name="tr" xfId="132"/>
    <cellStyle name="xl100" xfId="86"/>
    <cellStyle name="xl101" xfId="91"/>
    <cellStyle name="xl102" xfId="96"/>
    <cellStyle name="xl103" xfId="99"/>
    <cellStyle name="xl104" xfId="87"/>
    <cellStyle name="xl105" xfId="92"/>
    <cellStyle name="xl106" xfId="97"/>
    <cellStyle name="xl107" xfId="100"/>
    <cellStyle name="xl108" xfId="93"/>
    <cellStyle name="xl109" xfId="101"/>
    <cellStyle name="xl110" xfId="104"/>
    <cellStyle name="xl111" xfId="88"/>
    <cellStyle name="xl112" xfId="94"/>
    <cellStyle name="xl113" xfId="95"/>
    <cellStyle name="xl114" xfId="102"/>
    <cellStyle name="xl115" xfId="105"/>
    <cellStyle name="xl116" xfId="107"/>
    <cellStyle name="xl117" xfId="108"/>
    <cellStyle name="xl118" xfId="109"/>
    <cellStyle name="xl119" xfId="110"/>
    <cellStyle name="xl120" xfId="111"/>
    <cellStyle name="xl121" xfId="115"/>
    <cellStyle name="xl122" xfId="120"/>
    <cellStyle name="xl123" xfId="124"/>
    <cellStyle name="xl124" xfId="127"/>
    <cellStyle name="xl125" xfId="129"/>
    <cellStyle name="xl126" xfId="131"/>
    <cellStyle name="xl127" xfId="112"/>
    <cellStyle name="xl128" xfId="116"/>
    <cellStyle name="xl129" xfId="118"/>
    <cellStyle name="xl130" xfId="121"/>
    <cellStyle name="xl131" xfId="122"/>
    <cellStyle name="xl132" xfId="125"/>
    <cellStyle name="xl133" xfId="119"/>
    <cellStyle name="xl134" xfId="128"/>
    <cellStyle name="xl135" xfId="123"/>
    <cellStyle name="xl136" xfId="113"/>
    <cellStyle name="xl137" xfId="117"/>
    <cellStyle name="xl138" xfId="114"/>
    <cellStyle name="xl139" xfId="126"/>
    <cellStyle name="xl140" xfId="138"/>
    <cellStyle name="xl21" xfId="137"/>
    <cellStyle name="xl22" xfId="13"/>
    <cellStyle name="xl23" xfId="8"/>
    <cellStyle name="xl23 2" xfId="17"/>
    <cellStyle name="xl24" xfId="22"/>
    <cellStyle name="xl25" xfId="28"/>
    <cellStyle name="xl26" xfId="41"/>
    <cellStyle name="xl27" xfId="10"/>
    <cellStyle name="xl27 2" xfId="45"/>
    <cellStyle name="xl28" xfId="48"/>
    <cellStyle name="xl29" xfId="52"/>
    <cellStyle name="xl30" xfId="56"/>
    <cellStyle name="xl31" xfId="26"/>
    <cellStyle name="xl32" xfId="89"/>
    <cellStyle name="xl33" xfId="36"/>
    <cellStyle name="xl34" xfId="46"/>
    <cellStyle name="xl35" xfId="49"/>
    <cellStyle name="xl36" xfId="53"/>
    <cellStyle name="xl37" xfId="11"/>
    <cellStyle name="xl37 2" xfId="57"/>
    <cellStyle name="xl38" xfId="18"/>
    <cellStyle name="xl39" xfId="50"/>
    <cellStyle name="xl40" xfId="54"/>
    <cellStyle name="xl41" xfId="58"/>
    <cellStyle name="xl42" xfId="29"/>
    <cellStyle name="xl43" xfId="32"/>
    <cellStyle name="xl44" xfId="34"/>
    <cellStyle name="xl45" xfId="37"/>
    <cellStyle name="xl46" xfId="42"/>
    <cellStyle name="xl47" xfId="47"/>
    <cellStyle name="xl48" xfId="51"/>
    <cellStyle name="xl49" xfId="55"/>
    <cellStyle name="xl50" xfId="59"/>
    <cellStyle name="xl51" xfId="14"/>
    <cellStyle name="xl52" xfId="19"/>
    <cellStyle name="xl53" xfId="23"/>
    <cellStyle name="xl54" xfId="30"/>
    <cellStyle name="xl55" xfId="35"/>
    <cellStyle name="xl56" xfId="38"/>
    <cellStyle name="xl57" xfId="15"/>
    <cellStyle name="xl58" xfId="20"/>
    <cellStyle name="xl59" xfId="24"/>
    <cellStyle name="xl60" xfId="27"/>
    <cellStyle name="xl61" xfId="31"/>
    <cellStyle name="xl62" xfId="33"/>
    <cellStyle name="xl63" xfId="39"/>
    <cellStyle name="xl64" xfId="40"/>
    <cellStyle name="xl65" xfId="16"/>
    <cellStyle name="xl66" xfId="21"/>
    <cellStyle name="xl67" xfId="25"/>
    <cellStyle name="xl68" xfId="43"/>
    <cellStyle name="xl69" xfId="44"/>
    <cellStyle name="xl70" xfId="71"/>
    <cellStyle name="xl71" xfId="77"/>
    <cellStyle name="xl72" xfId="83"/>
    <cellStyle name="xl73" xfId="65"/>
    <cellStyle name="xl74" xfId="68"/>
    <cellStyle name="xl75" xfId="72"/>
    <cellStyle name="xl76" xfId="78"/>
    <cellStyle name="xl77" xfId="84"/>
    <cellStyle name="xl78" xfId="62"/>
    <cellStyle name="xl79" xfId="73"/>
    <cellStyle name="xl80" xfId="79"/>
    <cellStyle name="xl81" xfId="63"/>
    <cellStyle name="xl82" xfId="69"/>
    <cellStyle name="xl83" xfId="74"/>
    <cellStyle name="xl84" xfId="80"/>
    <cellStyle name="xl85" xfId="60"/>
    <cellStyle name="xl86" xfId="66"/>
    <cellStyle name="xl87" xfId="70"/>
    <cellStyle name="xl88" xfId="75"/>
    <cellStyle name="xl89" xfId="81"/>
    <cellStyle name="xl90" xfId="61"/>
    <cellStyle name="xl91" xfId="64"/>
    <cellStyle name="xl92" xfId="67"/>
    <cellStyle name="xl93" xfId="76"/>
    <cellStyle name="xl94" xfId="82"/>
    <cellStyle name="xl95" xfId="85"/>
    <cellStyle name="xl96" xfId="90"/>
    <cellStyle name="xl97" xfId="98"/>
    <cellStyle name="xl98" xfId="103"/>
    <cellStyle name="xl99" xfId="106"/>
    <cellStyle name="Обычный" xfId="0" builtinId="0"/>
    <cellStyle name="Обычный 2" xfId="1"/>
    <cellStyle name="Обычный 3" xfId="2"/>
    <cellStyle name="Обычный 4" xfId="3"/>
    <cellStyle name="Обычный 5" xfId="9"/>
    <cellStyle name="Обычный 6" xfId="12"/>
    <cellStyle name="Обычный_Анализ" xfId="4"/>
    <cellStyle name="Обычный_Лист1" xfId="5"/>
    <cellStyle name="Тысячи [0]_Лист1" xfId="6"/>
    <cellStyle name="Тысячи_Лист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6"/>
  <sheetViews>
    <sheetView tabSelected="1" zoomScale="85" zoomScaleNormal="85" zoomScaleSheetLayoutView="80" workbookViewId="0">
      <selection activeCell="G12" sqref="G12"/>
    </sheetView>
  </sheetViews>
  <sheetFormatPr defaultRowHeight="12.75" x14ac:dyDescent="0.2"/>
  <cols>
    <col min="1" max="1" width="41" customWidth="1"/>
    <col min="2" max="2" width="68" style="1" customWidth="1"/>
    <col min="3" max="3" width="15" style="1" customWidth="1"/>
    <col min="4" max="4" width="14.7109375" style="6" customWidth="1"/>
    <col min="5" max="5" width="13.85546875" style="2" customWidth="1"/>
    <col min="6" max="6" width="17.7109375" style="2" customWidth="1"/>
    <col min="7" max="7" width="18.85546875" style="2" customWidth="1"/>
  </cols>
  <sheetData>
    <row r="1" spans="1:7" ht="15.75" x14ac:dyDescent="0.2">
      <c r="C1" s="19" t="s">
        <v>80</v>
      </c>
      <c r="D1" s="19"/>
      <c r="E1" s="19"/>
      <c r="F1" s="19"/>
      <c r="G1" s="19"/>
    </row>
    <row r="2" spans="1:7" ht="15.75" x14ac:dyDescent="0.25">
      <c r="B2" s="20" t="s">
        <v>259</v>
      </c>
      <c r="C2" s="20"/>
      <c r="D2" s="20"/>
      <c r="E2" s="20"/>
      <c r="F2" s="20"/>
      <c r="G2" s="20"/>
    </row>
    <row r="3" spans="1:7" ht="15.75" x14ac:dyDescent="0.25">
      <c r="B3" s="20" t="s">
        <v>260</v>
      </c>
      <c r="C3" s="20"/>
      <c r="D3" s="20"/>
      <c r="E3" s="20"/>
      <c r="F3" s="20"/>
      <c r="G3" s="20"/>
    </row>
    <row r="4" spans="1:7" ht="15.75" x14ac:dyDescent="0.25">
      <c r="C4" s="20"/>
      <c r="D4" s="21"/>
      <c r="E4" s="21"/>
      <c r="F4" s="21"/>
      <c r="G4" s="21"/>
    </row>
    <row r="5" spans="1:7" ht="15.75" x14ac:dyDescent="0.25">
      <c r="C5" s="9"/>
      <c r="D5" s="10"/>
      <c r="E5" s="21"/>
      <c r="F5" s="21"/>
      <c r="G5" s="21"/>
    </row>
    <row r="7" spans="1:7" ht="19.5" customHeight="1" x14ac:dyDescent="0.2">
      <c r="A7" s="22" t="s">
        <v>78</v>
      </c>
      <c r="B7" s="23"/>
      <c r="C7" s="23"/>
      <c r="D7" s="23"/>
      <c r="E7" s="23"/>
      <c r="F7" s="23"/>
      <c r="G7" s="23"/>
    </row>
    <row r="8" spans="1:7" ht="15" x14ac:dyDescent="0.25">
      <c r="A8" s="3"/>
      <c r="B8" s="24" t="s">
        <v>240</v>
      </c>
      <c r="C8" s="25"/>
      <c r="D8" s="25"/>
      <c r="E8" s="25"/>
      <c r="F8" s="25"/>
      <c r="G8" s="4"/>
    </row>
    <row r="9" spans="1:7" ht="15.75" x14ac:dyDescent="0.2">
      <c r="G9" s="7" t="s">
        <v>79</v>
      </c>
    </row>
    <row r="10" spans="1:7" ht="15.75" x14ac:dyDescent="0.2">
      <c r="A10" s="26" t="s">
        <v>1</v>
      </c>
      <c r="B10" s="26" t="s">
        <v>2</v>
      </c>
      <c r="C10" s="26" t="s">
        <v>81</v>
      </c>
      <c r="D10" s="27"/>
      <c r="E10" s="28" t="s">
        <v>82</v>
      </c>
      <c r="F10" s="28"/>
      <c r="G10" s="28"/>
    </row>
    <row r="11" spans="1:7" ht="15.75" customHeight="1" x14ac:dyDescent="0.2">
      <c r="A11" s="26"/>
      <c r="B11" s="29"/>
      <c r="C11" s="27"/>
      <c r="D11" s="27"/>
      <c r="E11" s="26" t="s">
        <v>241</v>
      </c>
      <c r="F11" s="28" t="s">
        <v>62</v>
      </c>
      <c r="G11" s="28"/>
    </row>
    <row r="12" spans="1:7" ht="47.25" customHeight="1" x14ac:dyDescent="0.2">
      <c r="A12" s="26"/>
      <c r="B12" s="29"/>
      <c r="C12" s="30" t="s">
        <v>3</v>
      </c>
      <c r="D12" s="31" t="s">
        <v>4</v>
      </c>
      <c r="E12" s="26"/>
      <c r="F12" s="30" t="s">
        <v>48</v>
      </c>
      <c r="G12" s="30" t="s">
        <v>49</v>
      </c>
    </row>
    <row r="13" spans="1:7" ht="30" customHeight="1" x14ac:dyDescent="0.2">
      <c r="A13" s="32" t="s">
        <v>5</v>
      </c>
      <c r="B13" s="33" t="s">
        <v>6</v>
      </c>
      <c r="C13" s="34">
        <f>C14+C26+C31+C33+C35+C44+C48+C52+C72+C46+C24</f>
        <v>449167.39999999991</v>
      </c>
      <c r="D13" s="34">
        <f>D14+D26+D31+D33+D35+D44+D48+D52+D72+D46+D24</f>
        <v>449167.39999999991</v>
      </c>
      <c r="E13" s="34">
        <f>E14+E26+E31+E33+E35+E44+E48+E52+E72+E46+E24</f>
        <v>77986.939150000006</v>
      </c>
      <c r="F13" s="35">
        <f t="shared" ref="F13:F50" si="0">E13/C13*100</f>
        <v>17.362555508258172</v>
      </c>
      <c r="G13" s="35">
        <f t="shared" ref="G13:G50" si="1">E13/D13*100</f>
        <v>17.362555508258172</v>
      </c>
    </row>
    <row r="14" spans="1:7" ht="30" customHeight="1" x14ac:dyDescent="0.2">
      <c r="A14" s="32" t="s">
        <v>7</v>
      </c>
      <c r="B14" s="36" t="s">
        <v>8</v>
      </c>
      <c r="C14" s="34">
        <f t="shared" ref="C14:E14" si="2">C15</f>
        <v>416688.39999999997</v>
      </c>
      <c r="D14" s="34">
        <f t="shared" si="2"/>
        <v>416688.39999999997</v>
      </c>
      <c r="E14" s="34">
        <f t="shared" si="2"/>
        <v>58377.700000000004</v>
      </c>
      <c r="F14" s="35">
        <f t="shared" si="0"/>
        <v>14.009917242716622</v>
      </c>
      <c r="G14" s="35">
        <f t="shared" si="1"/>
        <v>14.009917242716622</v>
      </c>
    </row>
    <row r="15" spans="1:7" ht="35.25" customHeight="1" x14ac:dyDescent="0.2">
      <c r="A15" s="37" t="s">
        <v>9</v>
      </c>
      <c r="B15" s="33" t="s">
        <v>10</v>
      </c>
      <c r="C15" s="34">
        <f>C16+C18+C19</f>
        <v>416688.39999999997</v>
      </c>
      <c r="D15" s="34">
        <f>D16+D18+D19</f>
        <v>416688.39999999997</v>
      </c>
      <c r="E15" s="34">
        <f>E16+E18+E19+E21+E22+E23+E20</f>
        <v>58377.700000000004</v>
      </c>
      <c r="F15" s="35">
        <f t="shared" si="0"/>
        <v>14.009917242716622</v>
      </c>
      <c r="G15" s="35">
        <f t="shared" si="1"/>
        <v>14.009917242716622</v>
      </c>
    </row>
    <row r="16" spans="1:7" ht="47.25" customHeight="1" x14ac:dyDescent="0.2">
      <c r="A16" s="37" t="s">
        <v>9</v>
      </c>
      <c r="B16" s="38" t="s">
        <v>11</v>
      </c>
      <c r="C16" s="39">
        <v>414546.8</v>
      </c>
      <c r="D16" s="39">
        <v>414546.8</v>
      </c>
      <c r="E16" s="39">
        <v>43988.3</v>
      </c>
      <c r="F16" s="40">
        <f t="shared" si="0"/>
        <v>10.611178279509094</v>
      </c>
      <c r="G16" s="40">
        <f t="shared" si="1"/>
        <v>10.611178279509094</v>
      </c>
    </row>
    <row r="17" spans="1:7" ht="81.75" customHeight="1" x14ac:dyDescent="0.2">
      <c r="A17" s="37" t="s">
        <v>63</v>
      </c>
      <c r="B17" s="41" t="s">
        <v>64</v>
      </c>
      <c r="C17" s="39">
        <v>414546.8</v>
      </c>
      <c r="D17" s="39">
        <v>414546.8</v>
      </c>
      <c r="E17" s="39">
        <v>43988.3</v>
      </c>
      <c r="F17" s="40">
        <f t="shared" si="0"/>
        <v>10.611178279509094</v>
      </c>
      <c r="G17" s="40">
        <f t="shared" si="1"/>
        <v>10.611178279509094</v>
      </c>
    </row>
    <row r="18" spans="1:7" ht="110.25" customHeight="1" x14ac:dyDescent="0.2">
      <c r="A18" s="37" t="s">
        <v>65</v>
      </c>
      <c r="B18" s="42" t="s">
        <v>66</v>
      </c>
      <c r="C18" s="39">
        <v>1341.3</v>
      </c>
      <c r="D18" s="39">
        <v>1341.3</v>
      </c>
      <c r="E18" s="39">
        <v>43.8</v>
      </c>
      <c r="F18" s="40">
        <f t="shared" si="0"/>
        <v>3.2654887049876984</v>
      </c>
      <c r="G18" s="40">
        <f t="shared" si="1"/>
        <v>3.2654887049876984</v>
      </c>
    </row>
    <row r="19" spans="1:7" ht="47.25" customHeight="1" x14ac:dyDescent="0.2">
      <c r="A19" s="37" t="s">
        <v>67</v>
      </c>
      <c r="B19" s="42" t="s">
        <v>68</v>
      </c>
      <c r="C19" s="39">
        <v>800.3</v>
      </c>
      <c r="D19" s="39">
        <v>800.3</v>
      </c>
      <c r="E19" s="39">
        <v>47.7</v>
      </c>
      <c r="F19" s="40">
        <f t="shared" si="0"/>
        <v>5.9602649006622519</v>
      </c>
      <c r="G19" s="40">
        <f t="shared" si="1"/>
        <v>5.9602649006622519</v>
      </c>
    </row>
    <row r="20" spans="1:7" ht="47.25" customHeight="1" x14ac:dyDescent="0.2">
      <c r="A20" s="37" t="s">
        <v>257</v>
      </c>
      <c r="B20" s="42" t="s">
        <v>258</v>
      </c>
      <c r="C20" s="39">
        <v>0</v>
      </c>
      <c r="D20" s="39">
        <v>0</v>
      </c>
      <c r="E20" s="39">
        <v>0.8</v>
      </c>
      <c r="F20" s="40" t="e">
        <f t="shared" ref="F20:F22" si="3">E20/C20*100</f>
        <v>#DIV/0!</v>
      </c>
      <c r="G20" s="40" t="e">
        <f t="shared" ref="G20:G22" si="4">E20/D20*100</f>
        <v>#DIV/0!</v>
      </c>
    </row>
    <row r="21" spans="1:7" ht="47.25" customHeight="1" x14ac:dyDescent="0.2">
      <c r="A21" s="37" t="s">
        <v>133</v>
      </c>
      <c r="B21" s="42" t="s">
        <v>134</v>
      </c>
      <c r="C21" s="39">
        <v>0</v>
      </c>
      <c r="D21" s="39">
        <v>0</v>
      </c>
      <c r="E21" s="39">
        <v>32.4</v>
      </c>
      <c r="F21" s="40" t="e">
        <f t="shared" si="3"/>
        <v>#DIV/0!</v>
      </c>
      <c r="G21" s="40" t="e">
        <f t="shared" si="4"/>
        <v>#DIV/0!</v>
      </c>
    </row>
    <row r="22" spans="1:7" ht="47.25" customHeight="1" x14ac:dyDescent="0.2">
      <c r="A22" s="37" t="s">
        <v>256</v>
      </c>
      <c r="B22" s="42" t="s">
        <v>255</v>
      </c>
      <c r="C22" s="39">
        <v>0</v>
      </c>
      <c r="D22" s="39">
        <v>0</v>
      </c>
      <c r="E22" s="39">
        <v>1.1000000000000001</v>
      </c>
      <c r="F22" s="40" t="e">
        <f t="shared" si="3"/>
        <v>#DIV/0!</v>
      </c>
      <c r="G22" s="40" t="e">
        <f t="shared" si="4"/>
        <v>#DIV/0!</v>
      </c>
    </row>
    <row r="23" spans="1:7" ht="47.25" customHeight="1" x14ac:dyDescent="0.2">
      <c r="A23" s="37" t="s">
        <v>253</v>
      </c>
      <c r="B23" s="42" t="s">
        <v>254</v>
      </c>
      <c r="C23" s="39">
        <v>0</v>
      </c>
      <c r="D23" s="39">
        <v>0</v>
      </c>
      <c r="E23" s="39">
        <v>14263.6</v>
      </c>
      <c r="F23" s="40" t="e">
        <f t="shared" ref="F23" si="5">E23/C23*100</f>
        <v>#DIV/0!</v>
      </c>
      <c r="G23" s="40" t="e">
        <f t="shared" ref="G23" si="6">E23/D23*100</f>
        <v>#DIV/0!</v>
      </c>
    </row>
    <row r="24" spans="1:7" ht="49.5" customHeight="1" x14ac:dyDescent="0.2">
      <c r="A24" s="43" t="s">
        <v>76</v>
      </c>
      <c r="B24" s="44" t="s">
        <v>74</v>
      </c>
      <c r="C24" s="34">
        <f>C25</f>
        <v>17219.3</v>
      </c>
      <c r="D24" s="34">
        <f>D25</f>
        <v>17219.3</v>
      </c>
      <c r="E24" s="34">
        <f>E25</f>
        <v>4265.1000000000004</v>
      </c>
      <c r="F24" s="40">
        <f t="shared" si="0"/>
        <v>24.769299565022969</v>
      </c>
      <c r="G24" s="40">
        <f t="shared" si="1"/>
        <v>24.769299565022969</v>
      </c>
    </row>
    <row r="25" spans="1:7" s="5" customFormat="1" ht="48" customHeight="1" x14ac:dyDescent="0.2">
      <c r="A25" s="45" t="s">
        <v>77</v>
      </c>
      <c r="B25" s="46" t="s">
        <v>75</v>
      </c>
      <c r="C25" s="39">
        <v>17219.3</v>
      </c>
      <c r="D25" s="39">
        <v>17219.3</v>
      </c>
      <c r="E25" s="47">
        <v>4265.1000000000004</v>
      </c>
      <c r="F25" s="40">
        <f t="shared" si="0"/>
        <v>24.769299565022969</v>
      </c>
      <c r="G25" s="40">
        <f t="shared" si="1"/>
        <v>24.769299565022969</v>
      </c>
    </row>
    <row r="26" spans="1:7" s="15" customFormat="1" ht="36" customHeight="1" x14ac:dyDescent="0.2">
      <c r="A26" s="48" t="s">
        <v>12</v>
      </c>
      <c r="B26" s="36" t="s">
        <v>13</v>
      </c>
      <c r="C26" s="34">
        <f>SUM(C30+C29+C28+C27)</f>
        <v>7158.1</v>
      </c>
      <c r="D26" s="34">
        <f>SUM(D30+D29+D28+D27)</f>
        <v>7158.1</v>
      </c>
      <c r="E26" s="34">
        <f>E28+E29+E30+E27</f>
        <v>1743.7</v>
      </c>
      <c r="F26" s="35">
        <f t="shared" si="0"/>
        <v>24.359816152330925</v>
      </c>
      <c r="G26" s="35">
        <f t="shared" si="1"/>
        <v>24.359816152330925</v>
      </c>
    </row>
    <row r="27" spans="1:7" ht="36" customHeight="1" x14ac:dyDescent="0.2">
      <c r="A27" s="37" t="s">
        <v>118</v>
      </c>
      <c r="B27" s="49" t="s">
        <v>119</v>
      </c>
      <c r="C27" s="39">
        <v>4319.3</v>
      </c>
      <c r="D27" s="39">
        <v>4319.3</v>
      </c>
      <c r="E27" s="39">
        <v>362.3</v>
      </c>
      <c r="F27" s="40">
        <f t="shared" si="0"/>
        <v>8.387933229921515</v>
      </c>
      <c r="G27" s="40">
        <f t="shared" si="1"/>
        <v>8.387933229921515</v>
      </c>
    </row>
    <row r="28" spans="1:7" ht="50.25" customHeight="1" x14ac:dyDescent="0.2">
      <c r="A28" s="37" t="s">
        <v>16</v>
      </c>
      <c r="B28" s="38" t="s">
        <v>17</v>
      </c>
      <c r="C28" s="39">
        <v>0</v>
      </c>
      <c r="D28" s="39">
        <v>0</v>
      </c>
      <c r="E28" s="39">
        <v>245.1</v>
      </c>
      <c r="F28" s="40" t="e">
        <f t="shared" si="0"/>
        <v>#DIV/0!</v>
      </c>
      <c r="G28" s="40" t="e">
        <f t="shared" si="1"/>
        <v>#DIV/0!</v>
      </c>
    </row>
    <row r="29" spans="1:7" ht="47.25" customHeight="1" x14ac:dyDescent="0.2">
      <c r="A29" s="37" t="s">
        <v>14</v>
      </c>
      <c r="B29" s="49" t="s">
        <v>15</v>
      </c>
      <c r="C29" s="50">
        <v>106.8</v>
      </c>
      <c r="D29" s="50">
        <v>106.8</v>
      </c>
      <c r="E29" s="39">
        <v>3.1</v>
      </c>
      <c r="F29" s="40">
        <f t="shared" si="0"/>
        <v>2.9026217228464422</v>
      </c>
      <c r="G29" s="40">
        <f t="shared" si="1"/>
        <v>2.9026217228464422</v>
      </c>
    </row>
    <row r="30" spans="1:7" ht="43.5" customHeight="1" x14ac:dyDescent="0.2">
      <c r="A30" s="37" t="s">
        <v>69</v>
      </c>
      <c r="B30" s="38" t="s">
        <v>70</v>
      </c>
      <c r="C30" s="50">
        <v>2732</v>
      </c>
      <c r="D30" s="50">
        <v>2732</v>
      </c>
      <c r="E30" s="51">
        <v>1133.2</v>
      </c>
      <c r="F30" s="40">
        <f t="shared" si="0"/>
        <v>41.478770131771597</v>
      </c>
      <c r="G30" s="40">
        <f t="shared" si="1"/>
        <v>41.478770131771597</v>
      </c>
    </row>
    <row r="31" spans="1:7" ht="43.5" customHeight="1" x14ac:dyDescent="0.2">
      <c r="A31" s="48" t="s">
        <v>18</v>
      </c>
      <c r="B31" s="36" t="s">
        <v>19</v>
      </c>
      <c r="C31" s="52">
        <f>C32</f>
        <v>217.1</v>
      </c>
      <c r="D31" s="52">
        <f>D32</f>
        <v>217.1</v>
      </c>
      <c r="E31" s="52">
        <f>E32</f>
        <v>8693.7000000000007</v>
      </c>
      <c r="F31" s="35">
        <f t="shared" si="0"/>
        <v>4004.4679871027179</v>
      </c>
      <c r="G31" s="35">
        <f t="shared" si="1"/>
        <v>4004.4679871027179</v>
      </c>
    </row>
    <row r="32" spans="1:7" ht="43.5" customHeight="1" x14ac:dyDescent="0.2">
      <c r="A32" s="37" t="s">
        <v>20</v>
      </c>
      <c r="B32" s="53" t="s">
        <v>21</v>
      </c>
      <c r="C32" s="50">
        <v>217.1</v>
      </c>
      <c r="D32" s="50">
        <v>217.1</v>
      </c>
      <c r="E32" s="50">
        <v>8693.7000000000007</v>
      </c>
      <c r="F32" s="40">
        <f t="shared" si="0"/>
        <v>4004.4679871027179</v>
      </c>
      <c r="G32" s="40">
        <f t="shared" si="1"/>
        <v>4004.4679871027179</v>
      </c>
    </row>
    <row r="33" spans="1:7" ht="43.5" customHeight="1" x14ac:dyDescent="0.2">
      <c r="A33" s="48" t="s">
        <v>22</v>
      </c>
      <c r="B33" s="36" t="s">
        <v>23</v>
      </c>
      <c r="C33" s="34">
        <f>C34</f>
        <v>2373</v>
      </c>
      <c r="D33" s="34">
        <f>D34</f>
        <v>2373</v>
      </c>
      <c r="E33" s="34">
        <f>E34</f>
        <v>2528.1999999999998</v>
      </c>
      <c r="F33" s="35">
        <f t="shared" si="0"/>
        <v>106.54024441635059</v>
      </c>
      <c r="G33" s="35">
        <f t="shared" si="1"/>
        <v>106.54024441635059</v>
      </c>
    </row>
    <row r="34" spans="1:7" ht="63" customHeight="1" x14ac:dyDescent="0.2">
      <c r="A34" s="37" t="s">
        <v>24</v>
      </c>
      <c r="B34" s="38" t="s">
        <v>25</v>
      </c>
      <c r="C34" s="50">
        <v>2373</v>
      </c>
      <c r="D34" s="50">
        <v>2373</v>
      </c>
      <c r="E34" s="50">
        <v>2528.1999999999998</v>
      </c>
      <c r="F34" s="40">
        <f t="shared" si="0"/>
        <v>106.54024441635059</v>
      </c>
      <c r="G34" s="40">
        <f t="shared" si="1"/>
        <v>106.54024441635059</v>
      </c>
    </row>
    <row r="35" spans="1:7" ht="78.75" customHeight="1" x14ac:dyDescent="0.2">
      <c r="A35" s="48" t="s">
        <v>26</v>
      </c>
      <c r="B35" s="33" t="s">
        <v>27</v>
      </c>
      <c r="C35" s="34">
        <f>C36+C37+C43</f>
        <v>2369.2999999999997</v>
      </c>
      <c r="D35" s="34">
        <f>D36+D37+D43</f>
        <v>2369.2999999999997</v>
      </c>
      <c r="E35" s="34">
        <f>E36+E37+E43</f>
        <v>1203.0999999999999</v>
      </c>
      <c r="F35" s="35">
        <f t="shared" si="0"/>
        <v>50.778711011691222</v>
      </c>
      <c r="G35" s="35">
        <f t="shared" si="1"/>
        <v>50.778711011691222</v>
      </c>
    </row>
    <row r="36" spans="1:7" ht="48.75" customHeight="1" x14ac:dyDescent="0.2">
      <c r="A36" s="37" t="s">
        <v>28</v>
      </c>
      <c r="B36" s="53" t="s">
        <v>29</v>
      </c>
      <c r="C36" s="39">
        <v>9.1999999999999993</v>
      </c>
      <c r="D36" s="39">
        <v>9.1999999999999993</v>
      </c>
      <c r="E36" s="39">
        <v>0</v>
      </c>
      <c r="F36" s="40">
        <f t="shared" si="0"/>
        <v>0</v>
      </c>
      <c r="G36" s="40">
        <f t="shared" si="1"/>
        <v>0</v>
      </c>
    </row>
    <row r="37" spans="1:7" ht="58.5" customHeight="1" x14ac:dyDescent="0.2">
      <c r="A37" s="37" t="s">
        <v>30</v>
      </c>
      <c r="B37" s="38" t="s">
        <v>31</v>
      </c>
      <c r="C37" s="39">
        <v>2360.1</v>
      </c>
      <c r="D37" s="39">
        <v>2360.1</v>
      </c>
      <c r="E37" s="39">
        <v>654.79999999999995</v>
      </c>
      <c r="F37" s="40">
        <f t="shared" si="0"/>
        <v>27.744587093767215</v>
      </c>
      <c r="G37" s="40">
        <f t="shared" si="1"/>
        <v>27.744587093767215</v>
      </c>
    </row>
    <row r="38" spans="1:7" ht="78.75" customHeight="1" x14ac:dyDescent="0.2">
      <c r="A38" s="37" t="s">
        <v>92</v>
      </c>
      <c r="B38" s="54" t="s">
        <v>93</v>
      </c>
      <c r="C38" s="39">
        <v>750.2</v>
      </c>
      <c r="D38" s="39">
        <v>750.2</v>
      </c>
      <c r="E38" s="39">
        <v>634.4</v>
      </c>
      <c r="F38" s="40">
        <f t="shared" si="0"/>
        <v>84.564116235670483</v>
      </c>
      <c r="G38" s="40">
        <f t="shared" si="1"/>
        <v>84.564116235670483</v>
      </c>
    </row>
    <row r="39" spans="1:7" ht="78.75" customHeight="1" x14ac:dyDescent="0.2">
      <c r="A39" s="37" t="s">
        <v>85</v>
      </c>
      <c r="B39" s="54" t="s">
        <v>86</v>
      </c>
      <c r="C39" s="39">
        <v>1289.4000000000001</v>
      </c>
      <c r="D39" s="39">
        <v>1289.4000000000001</v>
      </c>
      <c r="E39" s="39">
        <v>20.3</v>
      </c>
      <c r="F39" s="40">
        <f t="shared" si="0"/>
        <v>1.5743756786102063</v>
      </c>
      <c r="G39" s="40">
        <f t="shared" si="1"/>
        <v>1.5743756786102063</v>
      </c>
    </row>
    <row r="40" spans="1:7" ht="81" customHeight="1" x14ac:dyDescent="0.2">
      <c r="A40" s="37" t="s">
        <v>232</v>
      </c>
      <c r="B40" s="54" t="s">
        <v>231</v>
      </c>
      <c r="C40" s="39">
        <v>320.5</v>
      </c>
      <c r="D40" s="39">
        <v>320.5</v>
      </c>
      <c r="E40" s="39">
        <v>0</v>
      </c>
      <c r="F40" s="35">
        <f t="shared" si="0"/>
        <v>0</v>
      </c>
      <c r="G40" s="35">
        <f t="shared" si="1"/>
        <v>0</v>
      </c>
    </row>
    <row r="41" spans="1:7" ht="31.5" customHeight="1" x14ac:dyDescent="0.2">
      <c r="A41" s="37" t="s">
        <v>32</v>
      </c>
      <c r="B41" s="54" t="s">
        <v>33</v>
      </c>
      <c r="C41" s="39">
        <v>0</v>
      </c>
      <c r="D41" s="39">
        <v>0</v>
      </c>
      <c r="E41" s="39"/>
      <c r="F41" s="35" t="e">
        <f t="shared" si="0"/>
        <v>#DIV/0!</v>
      </c>
      <c r="G41" s="35" t="e">
        <f t="shared" si="1"/>
        <v>#DIV/0!</v>
      </c>
    </row>
    <row r="42" spans="1:7" ht="78.75" customHeight="1" x14ac:dyDescent="0.2">
      <c r="A42" s="37" t="s">
        <v>234</v>
      </c>
      <c r="B42" s="38" t="s">
        <v>233</v>
      </c>
      <c r="C42" s="39">
        <v>0</v>
      </c>
      <c r="D42" s="39">
        <v>0</v>
      </c>
      <c r="E42" s="39">
        <v>0</v>
      </c>
      <c r="F42" s="40" t="e">
        <f t="shared" si="0"/>
        <v>#DIV/0!</v>
      </c>
      <c r="G42" s="40" t="e">
        <f t="shared" si="1"/>
        <v>#DIV/0!</v>
      </c>
    </row>
    <row r="43" spans="1:7" ht="89.25" customHeight="1" x14ac:dyDescent="0.2">
      <c r="A43" s="37" t="s">
        <v>34</v>
      </c>
      <c r="B43" s="54" t="s">
        <v>35</v>
      </c>
      <c r="C43" s="39">
        <v>0</v>
      </c>
      <c r="D43" s="39">
        <v>0</v>
      </c>
      <c r="E43" s="39">
        <v>548.29999999999995</v>
      </c>
      <c r="F43" s="40" t="e">
        <f t="shared" si="0"/>
        <v>#DIV/0!</v>
      </c>
      <c r="G43" s="40" t="e">
        <f t="shared" si="1"/>
        <v>#DIV/0!</v>
      </c>
    </row>
    <row r="44" spans="1:7" ht="35.25" customHeight="1" x14ac:dyDescent="0.2">
      <c r="A44" s="48" t="s">
        <v>36</v>
      </c>
      <c r="B44" s="33" t="s">
        <v>37</v>
      </c>
      <c r="C44" s="34">
        <f>C45</f>
        <v>130</v>
      </c>
      <c r="D44" s="34">
        <f>D45</f>
        <v>130</v>
      </c>
      <c r="E44" s="34">
        <f>E45</f>
        <v>551.4</v>
      </c>
      <c r="F44" s="35">
        <f t="shared" si="0"/>
        <v>424.15384615384608</v>
      </c>
      <c r="G44" s="35">
        <f t="shared" si="1"/>
        <v>424.15384615384608</v>
      </c>
    </row>
    <row r="45" spans="1:7" ht="33.75" customHeight="1" x14ac:dyDescent="0.2">
      <c r="A45" s="37" t="s">
        <v>38</v>
      </c>
      <c r="B45" s="38" t="s">
        <v>39</v>
      </c>
      <c r="C45" s="39">
        <v>130</v>
      </c>
      <c r="D45" s="39">
        <v>130</v>
      </c>
      <c r="E45" s="39">
        <v>551.4</v>
      </c>
      <c r="F45" s="40">
        <f t="shared" si="0"/>
        <v>424.15384615384608</v>
      </c>
      <c r="G45" s="40">
        <f t="shared" si="1"/>
        <v>424.15384615384608</v>
      </c>
    </row>
    <row r="46" spans="1:7" ht="47.25" customHeight="1" x14ac:dyDescent="0.2">
      <c r="A46" s="48" t="s">
        <v>40</v>
      </c>
      <c r="B46" s="33" t="s">
        <v>41</v>
      </c>
      <c r="C46" s="34">
        <f>C47</f>
        <v>0</v>
      </c>
      <c r="D46" s="34">
        <f>D47</f>
        <v>0</v>
      </c>
      <c r="E46" s="34">
        <f t="shared" ref="E46:G46" si="7">E47</f>
        <v>356.3</v>
      </c>
      <c r="F46" s="34" t="e">
        <f t="shared" si="7"/>
        <v>#DIV/0!</v>
      </c>
      <c r="G46" s="34" t="e">
        <f t="shared" si="7"/>
        <v>#DIV/0!</v>
      </c>
    </row>
    <row r="47" spans="1:7" ht="35.25" customHeight="1" x14ac:dyDescent="0.2">
      <c r="A47" s="37" t="s">
        <v>72</v>
      </c>
      <c r="B47" s="38" t="s">
        <v>73</v>
      </c>
      <c r="C47" s="39">
        <v>0</v>
      </c>
      <c r="D47" s="39">
        <v>0</v>
      </c>
      <c r="E47" s="39">
        <v>356.3</v>
      </c>
      <c r="F47" s="40" t="e">
        <f t="shared" si="0"/>
        <v>#DIV/0!</v>
      </c>
      <c r="G47" s="40" t="e">
        <f t="shared" si="1"/>
        <v>#DIV/0!</v>
      </c>
    </row>
    <row r="48" spans="1:7" ht="78.75" customHeight="1" x14ac:dyDescent="0.2">
      <c r="A48" s="48" t="s">
        <v>42</v>
      </c>
      <c r="B48" s="33" t="s">
        <v>43</v>
      </c>
      <c r="C48" s="34">
        <f>SUM(C49:C51)</f>
        <v>800</v>
      </c>
      <c r="D48" s="34">
        <f>SUM(D49:D51)</f>
        <v>800</v>
      </c>
      <c r="E48" s="34">
        <f>SUM(E49+E50+E51)</f>
        <v>61.9</v>
      </c>
      <c r="F48" s="35">
        <f t="shared" si="0"/>
        <v>7.7374999999999998</v>
      </c>
      <c r="G48" s="35">
        <f t="shared" si="1"/>
        <v>7.7374999999999998</v>
      </c>
    </row>
    <row r="49" spans="1:7" ht="63" customHeight="1" x14ac:dyDescent="0.2">
      <c r="A49" s="55" t="s">
        <v>163</v>
      </c>
      <c r="B49" s="54" t="s">
        <v>44</v>
      </c>
      <c r="C49" s="39">
        <v>650</v>
      </c>
      <c r="D49" s="39">
        <v>650</v>
      </c>
      <c r="E49" s="39">
        <v>0</v>
      </c>
      <c r="F49" s="40">
        <f t="shared" si="0"/>
        <v>0</v>
      </c>
      <c r="G49" s="40">
        <f t="shared" si="1"/>
        <v>0</v>
      </c>
    </row>
    <row r="50" spans="1:7" ht="47.25" customHeight="1" x14ac:dyDescent="0.2">
      <c r="A50" s="37" t="s">
        <v>90</v>
      </c>
      <c r="B50" s="54" t="s">
        <v>91</v>
      </c>
      <c r="C50" s="39">
        <v>100</v>
      </c>
      <c r="D50" s="39">
        <v>100</v>
      </c>
      <c r="E50" s="39">
        <v>46.5</v>
      </c>
      <c r="F50" s="40">
        <f t="shared" si="0"/>
        <v>46.5</v>
      </c>
      <c r="G50" s="40">
        <f t="shared" si="1"/>
        <v>46.5</v>
      </c>
    </row>
    <row r="51" spans="1:7" ht="30.75" customHeight="1" x14ac:dyDescent="0.2">
      <c r="A51" s="37" t="s">
        <v>89</v>
      </c>
      <c r="B51" s="54" t="s">
        <v>45</v>
      </c>
      <c r="C51" s="39">
        <v>50</v>
      </c>
      <c r="D51" s="39">
        <v>50</v>
      </c>
      <c r="E51" s="39">
        <v>15.4</v>
      </c>
      <c r="F51" s="35">
        <f t="shared" ref="F51:F93" si="8">E51/C51*100</f>
        <v>30.8</v>
      </c>
      <c r="G51" s="35">
        <f t="shared" ref="G51:G93" si="9">E51/D51*100</f>
        <v>30.8</v>
      </c>
    </row>
    <row r="52" spans="1:7" ht="30.75" customHeight="1" x14ac:dyDescent="0.2">
      <c r="A52" s="56" t="s">
        <v>46</v>
      </c>
      <c r="B52" s="57" t="s">
        <v>47</v>
      </c>
      <c r="C52" s="52">
        <f>C53+C70+C71</f>
        <v>2000</v>
      </c>
      <c r="D52" s="52">
        <f>D53+D70+D71</f>
        <v>2000</v>
      </c>
      <c r="E52" s="52">
        <f t="shared" ref="E52:G52" si="10">E53+E70+E71</f>
        <v>748.33914999999979</v>
      </c>
      <c r="F52" s="52" t="e">
        <f t="shared" si="10"/>
        <v>#DIV/0!</v>
      </c>
      <c r="G52" s="52" t="e">
        <f t="shared" si="10"/>
        <v>#DIV/0!</v>
      </c>
    </row>
    <row r="53" spans="1:7" ht="33.75" customHeight="1" x14ac:dyDescent="0.2">
      <c r="A53" s="58" t="s">
        <v>111</v>
      </c>
      <c r="B53" s="59" t="s">
        <v>137</v>
      </c>
      <c r="C53" s="52">
        <f>SUM(C54:C69)</f>
        <v>500</v>
      </c>
      <c r="D53" s="52">
        <f>SUM(D54:D69)</f>
        <v>500</v>
      </c>
      <c r="E53" s="52">
        <f>SUM(E54:E69)</f>
        <v>698.03914999999984</v>
      </c>
      <c r="F53" s="35">
        <f t="shared" si="8"/>
        <v>139.60782999999998</v>
      </c>
      <c r="G53" s="35">
        <f t="shared" si="9"/>
        <v>139.60782999999998</v>
      </c>
    </row>
    <row r="54" spans="1:7" ht="40.5" customHeight="1" x14ac:dyDescent="0.2">
      <c r="A54" s="58" t="s">
        <v>251</v>
      </c>
      <c r="B54" s="59" t="s">
        <v>161</v>
      </c>
      <c r="C54" s="52">
        <v>100</v>
      </c>
      <c r="D54" s="52">
        <v>100</v>
      </c>
      <c r="E54" s="50">
        <v>2.8</v>
      </c>
      <c r="F54" s="35">
        <f t="shared" si="8"/>
        <v>2.8</v>
      </c>
      <c r="G54" s="35">
        <f t="shared" si="9"/>
        <v>2.8</v>
      </c>
    </row>
    <row r="55" spans="1:7" ht="30" customHeight="1" x14ac:dyDescent="0.2">
      <c r="A55" s="60" t="s">
        <v>124</v>
      </c>
      <c r="B55" s="61" t="s">
        <v>138</v>
      </c>
      <c r="C55" s="50">
        <v>100</v>
      </c>
      <c r="D55" s="50">
        <v>100</v>
      </c>
      <c r="E55" s="51">
        <v>28.3</v>
      </c>
      <c r="F55" s="40">
        <f t="shared" si="8"/>
        <v>28.300000000000004</v>
      </c>
      <c r="G55" s="40">
        <f t="shared" si="9"/>
        <v>28.300000000000004</v>
      </c>
    </row>
    <row r="56" spans="1:7" ht="47.25" customHeight="1" x14ac:dyDescent="0.2">
      <c r="A56" s="60" t="s">
        <v>206</v>
      </c>
      <c r="B56" s="61" t="s">
        <v>207</v>
      </c>
      <c r="C56" s="62">
        <v>0</v>
      </c>
      <c r="D56" s="62">
        <v>0</v>
      </c>
      <c r="E56" s="62">
        <v>0</v>
      </c>
      <c r="F56" s="40" t="e">
        <f t="shared" ref="F56" si="11">E56/C56*100</f>
        <v>#DIV/0!</v>
      </c>
      <c r="G56" s="40" t="e">
        <f t="shared" ref="G56" si="12">E56/D56*100</f>
        <v>#DIV/0!</v>
      </c>
    </row>
    <row r="57" spans="1:7" ht="47.25" customHeight="1" x14ac:dyDescent="0.2">
      <c r="A57" s="60" t="s">
        <v>123</v>
      </c>
      <c r="B57" s="61" t="s">
        <v>139</v>
      </c>
      <c r="C57" s="62">
        <v>50</v>
      </c>
      <c r="D57" s="62">
        <v>50</v>
      </c>
      <c r="E57" s="62">
        <v>631.29999999999995</v>
      </c>
      <c r="F57" s="40">
        <f t="shared" si="8"/>
        <v>1262.5999999999999</v>
      </c>
      <c r="G57" s="40">
        <f t="shared" si="9"/>
        <v>1262.5999999999999</v>
      </c>
    </row>
    <row r="58" spans="1:7" ht="35.25" customHeight="1" x14ac:dyDescent="0.2">
      <c r="A58" s="60" t="s">
        <v>195</v>
      </c>
      <c r="B58" s="63" t="s">
        <v>196</v>
      </c>
      <c r="C58" s="62">
        <v>0</v>
      </c>
      <c r="D58" s="62">
        <v>0</v>
      </c>
      <c r="E58" s="62">
        <v>0</v>
      </c>
      <c r="F58" s="40" t="e">
        <f t="shared" si="8"/>
        <v>#DIV/0!</v>
      </c>
      <c r="G58" s="40" t="e">
        <f t="shared" si="9"/>
        <v>#DIV/0!</v>
      </c>
    </row>
    <row r="59" spans="1:7" ht="39.75" customHeight="1" x14ac:dyDescent="0.2">
      <c r="A59" s="60" t="s">
        <v>150</v>
      </c>
      <c r="B59" s="61" t="s">
        <v>151</v>
      </c>
      <c r="C59" s="62">
        <v>0</v>
      </c>
      <c r="D59" s="62">
        <v>0</v>
      </c>
      <c r="E59" s="62">
        <v>0</v>
      </c>
      <c r="F59" s="40" t="e">
        <f t="shared" si="8"/>
        <v>#DIV/0!</v>
      </c>
      <c r="G59" s="40" t="e">
        <f t="shared" si="9"/>
        <v>#DIV/0!</v>
      </c>
    </row>
    <row r="60" spans="1:7" ht="39.75" customHeight="1" x14ac:dyDescent="0.2">
      <c r="A60" s="60" t="s">
        <v>159</v>
      </c>
      <c r="B60" s="61" t="s">
        <v>160</v>
      </c>
      <c r="C60" s="62">
        <v>0</v>
      </c>
      <c r="D60" s="62">
        <v>0</v>
      </c>
      <c r="E60" s="62">
        <v>0</v>
      </c>
      <c r="F60" s="40" t="e">
        <f t="shared" si="8"/>
        <v>#DIV/0!</v>
      </c>
      <c r="G60" s="40" t="e">
        <f t="shared" si="9"/>
        <v>#DIV/0!</v>
      </c>
    </row>
    <row r="61" spans="1:7" ht="39.75" customHeight="1" x14ac:dyDescent="0.2">
      <c r="A61" s="60" t="s">
        <v>165</v>
      </c>
      <c r="B61" s="61" t="s">
        <v>158</v>
      </c>
      <c r="C61" s="62">
        <v>0</v>
      </c>
      <c r="D61" s="62">
        <v>0</v>
      </c>
      <c r="E61" s="62">
        <v>0</v>
      </c>
      <c r="F61" s="40" t="e">
        <f t="shared" si="8"/>
        <v>#DIV/0!</v>
      </c>
      <c r="G61" s="40" t="e">
        <f t="shared" si="9"/>
        <v>#DIV/0!</v>
      </c>
    </row>
    <row r="62" spans="1:7" ht="39.75" customHeight="1" x14ac:dyDescent="0.2">
      <c r="A62" s="60" t="s">
        <v>252</v>
      </c>
      <c r="B62" s="61" t="s">
        <v>162</v>
      </c>
      <c r="C62" s="62">
        <v>150</v>
      </c>
      <c r="D62" s="62">
        <v>150</v>
      </c>
      <c r="E62" s="62">
        <v>21.8</v>
      </c>
      <c r="F62" s="40">
        <f t="shared" si="8"/>
        <v>14.533333333333335</v>
      </c>
      <c r="G62" s="40">
        <f t="shared" si="9"/>
        <v>14.533333333333335</v>
      </c>
    </row>
    <row r="63" spans="1:7" ht="39.75" customHeight="1" x14ac:dyDescent="0.2">
      <c r="A63" s="60" t="s">
        <v>157</v>
      </c>
      <c r="B63" s="61" t="s">
        <v>156</v>
      </c>
      <c r="C63" s="62">
        <v>0</v>
      </c>
      <c r="D63" s="62">
        <v>0</v>
      </c>
      <c r="E63" s="62">
        <v>0.8</v>
      </c>
      <c r="F63" s="40" t="e">
        <f t="shared" si="8"/>
        <v>#DIV/0!</v>
      </c>
      <c r="G63" s="40" t="e">
        <f t="shared" si="9"/>
        <v>#DIV/0!</v>
      </c>
    </row>
    <row r="64" spans="1:7" ht="39.75" customHeight="1" x14ac:dyDescent="0.2">
      <c r="A64" s="60" t="s">
        <v>154</v>
      </c>
      <c r="B64" s="61" t="s">
        <v>155</v>
      </c>
      <c r="C64" s="62">
        <v>0</v>
      </c>
      <c r="D64" s="62">
        <v>0</v>
      </c>
      <c r="E64" s="62">
        <v>0.4</v>
      </c>
      <c r="F64" s="40" t="e">
        <f t="shared" si="8"/>
        <v>#DIV/0!</v>
      </c>
      <c r="G64" s="40" t="e">
        <f t="shared" si="9"/>
        <v>#DIV/0!</v>
      </c>
    </row>
    <row r="65" spans="1:7" ht="35.25" customHeight="1" x14ac:dyDescent="0.2">
      <c r="A65" s="60" t="s">
        <v>153</v>
      </c>
      <c r="B65" s="63" t="s">
        <v>152</v>
      </c>
      <c r="C65" s="62">
        <v>0</v>
      </c>
      <c r="D65" s="62">
        <v>0</v>
      </c>
      <c r="E65" s="62">
        <v>1.5</v>
      </c>
      <c r="F65" s="40" t="e">
        <f t="shared" si="8"/>
        <v>#DIV/0!</v>
      </c>
      <c r="G65" s="40" t="e">
        <f t="shared" si="9"/>
        <v>#DIV/0!</v>
      </c>
    </row>
    <row r="66" spans="1:7" ht="31.5" customHeight="1" x14ac:dyDescent="0.2">
      <c r="A66" s="60" t="s">
        <v>122</v>
      </c>
      <c r="B66" s="64" t="s">
        <v>140</v>
      </c>
      <c r="C66" s="65">
        <v>0</v>
      </c>
      <c r="D66" s="65">
        <v>0</v>
      </c>
      <c r="E66" s="62">
        <v>11.1</v>
      </c>
      <c r="F66" s="40" t="e">
        <f t="shared" si="8"/>
        <v>#DIV/0!</v>
      </c>
      <c r="G66" s="40" t="e">
        <f t="shared" si="9"/>
        <v>#DIV/0!</v>
      </c>
    </row>
    <row r="67" spans="1:7" ht="31.5" customHeight="1" x14ac:dyDescent="0.2">
      <c r="A67" s="60" t="s">
        <v>191</v>
      </c>
      <c r="B67" s="64" t="s">
        <v>164</v>
      </c>
      <c r="C67" s="39">
        <v>0</v>
      </c>
      <c r="D67" s="39">
        <v>0</v>
      </c>
      <c r="E67" s="39">
        <v>0</v>
      </c>
      <c r="F67" s="40" t="e">
        <f t="shared" si="8"/>
        <v>#DIV/0!</v>
      </c>
      <c r="G67" s="40" t="e">
        <f t="shared" si="9"/>
        <v>#DIV/0!</v>
      </c>
    </row>
    <row r="68" spans="1:7" ht="31.5" customHeight="1" x14ac:dyDescent="0.2">
      <c r="A68" s="60" t="s">
        <v>166</v>
      </c>
      <c r="B68" s="64" t="s">
        <v>192</v>
      </c>
      <c r="C68" s="62">
        <v>100</v>
      </c>
      <c r="D68" s="62">
        <v>100</v>
      </c>
      <c r="E68" s="62"/>
      <c r="F68" s="40">
        <f t="shared" si="8"/>
        <v>0</v>
      </c>
      <c r="G68" s="40">
        <f t="shared" si="9"/>
        <v>0</v>
      </c>
    </row>
    <row r="69" spans="1:7" ht="30" customHeight="1" x14ac:dyDescent="0.2">
      <c r="A69" s="60" t="s">
        <v>143</v>
      </c>
      <c r="B69" s="64" t="s">
        <v>144</v>
      </c>
      <c r="C69" s="39">
        <v>0</v>
      </c>
      <c r="D69" s="39">
        <v>0</v>
      </c>
      <c r="E69" s="62">
        <v>3.9149999999999997E-2</v>
      </c>
      <c r="F69" s="40" t="e">
        <f t="shared" si="8"/>
        <v>#DIV/0!</v>
      </c>
      <c r="G69" s="40" t="e">
        <f t="shared" si="9"/>
        <v>#DIV/0!</v>
      </c>
    </row>
    <row r="70" spans="1:7" ht="47.25" customHeight="1" x14ac:dyDescent="0.2">
      <c r="A70" s="60" t="s">
        <v>121</v>
      </c>
      <c r="B70" s="64" t="s">
        <v>141</v>
      </c>
      <c r="C70" s="65">
        <v>0</v>
      </c>
      <c r="D70" s="65">
        <v>0</v>
      </c>
      <c r="E70" s="39">
        <v>0</v>
      </c>
      <c r="F70" s="40" t="e">
        <f t="shared" si="8"/>
        <v>#DIV/0!</v>
      </c>
      <c r="G70" s="40" t="e">
        <f t="shared" si="9"/>
        <v>#DIV/0!</v>
      </c>
    </row>
    <row r="71" spans="1:7" ht="55.5" customHeight="1" x14ac:dyDescent="0.2">
      <c r="A71" s="60" t="s">
        <v>120</v>
      </c>
      <c r="B71" s="64" t="s">
        <v>142</v>
      </c>
      <c r="C71" s="62">
        <v>1500</v>
      </c>
      <c r="D71" s="62">
        <v>1500</v>
      </c>
      <c r="E71" s="66">
        <v>50.3</v>
      </c>
      <c r="F71" s="40">
        <f t="shared" si="8"/>
        <v>3.3533333333333331</v>
      </c>
      <c r="G71" s="40">
        <f t="shared" si="9"/>
        <v>3.3533333333333331</v>
      </c>
    </row>
    <row r="72" spans="1:7" ht="31.5" customHeight="1" x14ac:dyDescent="0.2">
      <c r="A72" s="56" t="s">
        <v>50</v>
      </c>
      <c r="B72" s="57" t="s">
        <v>51</v>
      </c>
      <c r="C72" s="67">
        <f>C73</f>
        <v>212.2</v>
      </c>
      <c r="D72" s="67">
        <f t="shared" ref="D72:E72" si="13">D73</f>
        <v>212.2</v>
      </c>
      <c r="E72" s="67">
        <f t="shared" si="13"/>
        <v>-542.5</v>
      </c>
      <c r="F72" s="68">
        <f t="shared" si="8"/>
        <v>-255.65504241281812</v>
      </c>
      <c r="G72" s="68">
        <f t="shared" si="9"/>
        <v>-255.65504241281812</v>
      </c>
    </row>
    <row r="73" spans="1:7" ht="31.5" customHeight="1" x14ac:dyDescent="0.2">
      <c r="A73" s="60" t="s">
        <v>52</v>
      </c>
      <c r="B73" s="41" t="s">
        <v>53</v>
      </c>
      <c r="C73" s="67">
        <v>212.2</v>
      </c>
      <c r="D73" s="67">
        <v>212.2</v>
      </c>
      <c r="E73" s="50">
        <v>-542.5</v>
      </c>
      <c r="F73" s="40">
        <f t="shared" si="8"/>
        <v>-255.65504241281812</v>
      </c>
      <c r="G73" s="40">
        <f t="shared" si="9"/>
        <v>-255.65504241281812</v>
      </c>
    </row>
    <row r="74" spans="1:7" ht="20.25" x14ac:dyDescent="0.2">
      <c r="A74" s="69" t="s">
        <v>136</v>
      </c>
      <c r="B74" s="70" t="s">
        <v>135</v>
      </c>
      <c r="C74" s="52">
        <f>C75+C145+C147</f>
        <v>883859.10000000009</v>
      </c>
      <c r="D74" s="52">
        <f>D75+D145+D147+D143</f>
        <v>1076936.3000000003</v>
      </c>
      <c r="E74" s="52">
        <f>E75+E145+E147+E143</f>
        <v>213805.4</v>
      </c>
      <c r="F74" s="68">
        <f t="shared" si="8"/>
        <v>24.189986842925528</v>
      </c>
      <c r="G74" s="68">
        <f t="shared" si="9"/>
        <v>19.853114803540368</v>
      </c>
    </row>
    <row r="75" spans="1:7" ht="31.5" x14ac:dyDescent="0.2">
      <c r="A75" s="69" t="s">
        <v>54</v>
      </c>
      <c r="B75" s="71" t="s">
        <v>55</v>
      </c>
      <c r="C75" s="52">
        <f>C76+C81+C106+C130</f>
        <v>883859.10000000009</v>
      </c>
      <c r="D75" s="52">
        <f>D76+D81+D106+D130</f>
        <v>1077104.9000000001</v>
      </c>
      <c r="E75" s="52">
        <f>E76+E81+E106+E130</f>
        <v>213974</v>
      </c>
      <c r="F75" s="68">
        <f t="shared" si="8"/>
        <v>24.209062281533335</v>
      </c>
      <c r="G75" s="68">
        <f t="shared" si="9"/>
        <v>19.865660252775751</v>
      </c>
    </row>
    <row r="76" spans="1:7" ht="31.5" x14ac:dyDescent="0.2">
      <c r="A76" s="72" t="s">
        <v>95</v>
      </c>
      <c r="B76" s="73" t="s">
        <v>56</v>
      </c>
      <c r="C76" s="74">
        <f>C77+C78+C80+C79</f>
        <v>224979</v>
      </c>
      <c r="D76" s="74">
        <f>D77+D78+D79+D80</f>
        <v>225079</v>
      </c>
      <c r="E76" s="74">
        <f>E77+E78+E79+E80</f>
        <v>80777.100000000006</v>
      </c>
      <c r="F76" s="75">
        <f t="shared" si="8"/>
        <v>35.904284399877326</v>
      </c>
      <c r="G76" s="76">
        <f t="shared" si="9"/>
        <v>35.888332541018933</v>
      </c>
    </row>
    <row r="77" spans="1:7" s="18" customFormat="1" ht="31.5" x14ac:dyDescent="0.2">
      <c r="A77" s="77" t="s">
        <v>117</v>
      </c>
      <c r="B77" s="78" t="s">
        <v>57</v>
      </c>
      <c r="C77" s="79">
        <v>224979</v>
      </c>
      <c r="D77" s="79">
        <v>224979</v>
      </c>
      <c r="E77" s="79">
        <v>80777.100000000006</v>
      </c>
      <c r="F77" s="80">
        <f t="shared" si="8"/>
        <v>35.904284399877326</v>
      </c>
      <c r="G77" s="80">
        <f t="shared" si="9"/>
        <v>35.904284399877326</v>
      </c>
    </row>
    <row r="78" spans="1:7" s="18" customFormat="1" ht="31.5" x14ac:dyDescent="0.2">
      <c r="A78" s="77" t="s">
        <v>125</v>
      </c>
      <c r="B78" s="78" t="s">
        <v>58</v>
      </c>
      <c r="C78" s="39">
        <v>0</v>
      </c>
      <c r="D78" s="39">
        <v>0</v>
      </c>
      <c r="E78" s="39">
        <v>0</v>
      </c>
      <c r="F78" s="80" t="e">
        <f t="shared" si="8"/>
        <v>#DIV/0!</v>
      </c>
      <c r="G78" s="80" t="e">
        <f t="shared" si="9"/>
        <v>#DIV/0!</v>
      </c>
    </row>
    <row r="79" spans="1:7" s="18" customFormat="1" ht="45.75" customHeight="1" x14ac:dyDescent="0.2">
      <c r="A79" s="77" t="s">
        <v>146</v>
      </c>
      <c r="B79" s="81" t="s">
        <v>147</v>
      </c>
      <c r="C79" s="39">
        <v>0</v>
      </c>
      <c r="D79" s="39">
        <v>0</v>
      </c>
      <c r="E79" s="39">
        <v>0</v>
      </c>
      <c r="F79" s="80" t="e">
        <f t="shared" si="8"/>
        <v>#DIV/0!</v>
      </c>
      <c r="G79" s="80" t="e">
        <f t="shared" si="9"/>
        <v>#DIV/0!</v>
      </c>
    </row>
    <row r="80" spans="1:7" s="18" customFormat="1" ht="47.25" x14ac:dyDescent="0.2">
      <c r="A80" s="77" t="s">
        <v>145</v>
      </c>
      <c r="B80" s="81" t="s">
        <v>236</v>
      </c>
      <c r="C80" s="79">
        <v>0</v>
      </c>
      <c r="D80" s="79">
        <v>100</v>
      </c>
      <c r="E80" s="79">
        <v>0</v>
      </c>
      <c r="F80" s="80" t="e">
        <f t="shared" si="8"/>
        <v>#DIV/0!</v>
      </c>
      <c r="G80" s="80">
        <f t="shared" si="9"/>
        <v>0</v>
      </c>
    </row>
    <row r="81" spans="1:7" s="18" customFormat="1" ht="31.5" x14ac:dyDescent="0.2">
      <c r="A81" s="82" t="s">
        <v>96</v>
      </c>
      <c r="B81" s="83" t="s">
        <v>126</v>
      </c>
      <c r="C81" s="74">
        <f>C82+C84+C86+C88+C90+C92+C94+C96+C98+C100+C102</f>
        <v>19064.099999999999</v>
      </c>
      <c r="D81" s="74">
        <f>D82+D84+D86+D88+D90+D92+D94+D96+D98+D100+D102</f>
        <v>125145.20000000001</v>
      </c>
      <c r="E81" s="74">
        <f>E82+E84+E86+E88+E90+E92+E94+E96+E98+E100+E102</f>
        <v>7709.5</v>
      </c>
      <c r="F81" s="74" t="e">
        <f>F82+F84+F92+F96+F102+F100+#REF!+#REF!+F86+F88+F90+F98+F94</f>
        <v>#DIV/0!</v>
      </c>
      <c r="G81" s="74" t="e">
        <f>G82+G84+G92+G96+G102+G100+#REF!+#REF!+G86+G88+G90+G98+G94</f>
        <v>#DIV/0!</v>
      </c>
    </row>
    <row r="82" spans="1:7" s="13" customFormat="1" ht="80.25" customHeight="1" x14ac:dyDescent="0.2">
      <c r="A82" s="84" t="s">
        <v>198</v>
      </c>
      <c r="B82" s="85" t="s">
        <v>209</v>
      </c>
      <c r="C82" s="52">
        <f>SUM(C83)</f>
        <v>0</v>
      </c>
      <c r="D82" s="52">
        <f>SUM(D83)</f>
        <v>0</v>
      </c>
      <c r="E82" s="52">
        <f>SUM(E83)</f>
        <v>0</v>
      </c>
      <c r="F82" s="40" t="e">
        <f t="shared" si="8"/>
        <v>#DIV/0!</v>
      </c>
      <c r="G82" s="40" t="e">
        <f t="shared" si="9"/>
        <v>#DIV/0!</v>
      </c>
    </row>
    <row r="83" spans="1:7" s="18" customFormat="1" ht="78.75" x14ac:dyDescent="0.2">
      <c r="A83" s="86" t="s">
        <v>197</v>
      </c>
      <c r="B83" s="87" t="s">
        <v>208</v>
      </c>
      <c r="C83" s="50"/>
      <c r="D83" s="50"/>
      <c r="E83" s="50"/>
      <c r="F83" s="40" t="e">
        <f t="shared" si="8"/>
        <v>#DIV/0!</v>
      </c>
      <c r="G83" s="40" t="e">
        <f t="shared" si="9"/>
        <v>#DIV/0!</v>
      </c>
    </row>
    <row r="84" spans="1:7" s="18" customFormat="1" ht="63" x14ac:dyDescent="0.2">
      <c r="A84" s="84" t="s">
        <v>167</v>
      </c>
      <c r="B84" s="85" t="s">
        <v>171</v>
      </c>
      <c r="C84" s="52">
        <f>C85</f>
        <v>0</v>
      </c>
      <c r="D84" s="74">
        <f>D85</f>
        <v>1308.4000000000001</v>
      </c>
      <c r="E84" s="74">
        <f>E85</f>
        <v>302.89999999999998</v>
      </c>
      <c r="F84" s="40" t="e">
        <f t="shared" si="8"/>
        <v>#DIV/0!</v>
      </c>
      <c r="G84" s="40">
        <f t="shared" si="9"/>
        <v>23.150412717823293</v>
      </c>
    </row>
    <row r="85" spans="1:7" s="18" customFormat="1" ht="67.5" customHeight="1" x14ac:dyDescent="0.2">
      <c r="A85" s="86" t="s">
        <v>168</v>
      </c>
      <c r="B85" s="88" t="s">
        <v>219</v>
      </c>
      <c r="C85" s="50"/>
      <c r="D85" s="89">
        <v>1308.4000000000001</v>
      </c>
      <c r="E85" s="89">
        <v>302.89999999999998</v>
      </c>
      <c r="F85" s="40" t="e">
        <f t="shared" si="8"/>
        <v>#DIV/0!</v>
      </c>
      <c r="G85" s="40">
        <f t="shared" si="9"/>
        <v>23.150412717823293</v>
      </c>
    </row>
    <row r="86" spans="1:7" s="18" customFormat="1" ht="63" x14ac:dyDescent="0.2">
      <c r="A86" s="84" t="s">
        <v>213</v>
      </c>
      <c r="B86" s="85" t="s">
        <v>170</v>
      </c>
      <c r="C86" s="52">
        <f>C87</f>
        <v>0</v>
      </c>
      <c r="D86" s="74">
        <f>D87</f>
        <v>18403.2</v>
      </c>
      <c r="E86" s="74">
        <f>E87</f>
        <v>3666.1</v>
      </c>
      <c r="F86" s="35" t="e">
        <f t="shared" si="8"/>
        <v>#DIV/0!</v>
      </c>
      <c r="G86" s="35">
        <f t="shared" si="9"/>
        <v>19.92099200139106</v>
      </c>
    </row>
    <row r="87" spans="1:7" s="18" customFormat="1" ht="63" x14ac:dyDescent="0.2">
      <c r="A87" s="86" t="s">
        <v>169</v>
      </c>
      <c r="B87" s="88" t="s">
        <v>127</v>
      </c>
      <c r="C87" s="50"/>
      <c r="D87" s="89">
        <v>18403.2</v>
      </c>
      <c r="E87" s="89">
        <v>3666.1</v>
      </c>
      <c r="F87" s="35" t="e">
        <f t="shared" si="8"/>
        <v>#DIV/0!</v>
      </c>
      <c r="G87" s="35">
        <f t="shared" si="9"/>
        <v>19.92099200139106</v>
      </c>
    </row>
    <row r="88" spans="1:7" s="18" customFormat="1" ht="74.25" customHeight="1" x14ac:dyDescent="0.2">
      <c r="A88" s="84" t="s">
        <v>243</v>
      </c>
      <c r="B88" s="85" t="s">
        <v>244</v>
      </c>
      <c r="C88" s="52">
        <f>C89</f>
        <v>0</v>
      </c>
      <c r="D88" s="74">
        <f t="shared" ref="D88:E92" si="14">D89</f>
        <v>757.3</v>
      </c>
      <c r="E88" s="74">
        <f t="shared" si="14"/>
        <v>0</v>
      </c>
      <c r="F88" s="35" t="e">
        <f t="shared" ref="F88:F89" si="15">E88/C88*100</f>
        <v>#DIV/0!</v>
      </c>
      <c r="G88" s="35">
        <f t="shared" ref="G88:G89" si="16">E88/D88*100</f>
        <v>0</v>
      </c>
    </row>
    <row r="89" spans="1:7" s="18" customFormat="1" ht="66" customHeight="1" x14ac:dyDescent="0.2">
      <c r="A89" s="86" t="s">
        <v>242</v>
      </c>
      <c r="B89" s="88" t="s">
        <v>244</v>
      </c>
      <c r="C89" s="50"/>
      <c r="D89" s="89">
        <v>757.3</v>
      </c>
      <c r="E89" s="89">
        <v>0</v>
      </c>
      <c r="F89" s="35" t="e">
        <f t="shared" si="15"/>
        <v>#DIV/0!</v>
      </c>
      <c r="G89" s="35">
        <f t="shared" si="16"/>
        <v>0</v>
      </c>
    </row>
    <row r="90" spans="1:7" s="18" customFormat="1" ht="46.5" customHeight="1" x14ac:dyDescent="0.2">
      <c r="A90" s="84" t="s">
        <v>199</v>
      </c>
      <c r="B90" s="85" t="s">
        <v>210</v>
      </c>
      <c r="C90" s="52">
        <f>C91</f>
        <v>0</v>
      </c>
      <c r="D90" s="74">
        <f t="shared" si="14"/>
        <v>0</v>
      </c>
      <c r="E90" s="74">
        <f t="shared" si="14"/>
        <v>0</v>
      </c>
      <c r="F90" s="35" t="e">
        <f t="shared" ref="F90:F91" si="17">E90/C90*100</f>
        <v>#DIV/0!</v>
      </c>
      <c r="G90" s="35" t="e">
        <f t="shared" ref="G90:G91" si="18">E90/D90*100</f>
        <v>#DIV/0!</v>
      </c>
    </row>
    <row r="91" spans="1:7" s="18" customFormat="1" ht="48.75" customHeight="1" x14ac:dyDescent="0.2">
      <c r="A91" s="86" t="s">
        <v>212</v>
      </c>
      <c r="B91" s="88" t="s">
        <v>211</v>
      </c>
      <c r="C91" s="50"/>
      <c r="D91" s="89"/>
      <c r="E91" s="89"/>
      <c r="F91" s="35" t="e">
        <f t="shared" si="17"/>
        <v>#DIV/0!</v>
      </c>
      <c r="G91" s="35" t="e">
        <f t="shared" si="18"/>
        <v>#DIV/0!</v>
      </c>
    </row>
    <row r="92" spans="1:7" s="18" customFormat="1" ht="63" x14ac:dyDescent="0.2">
      <c r="A92" s="84" t="s">
        <v>128</v>
      </c>
      <c r="B92" s="85" t="s">
        <v>173</v>
      </c>
      <c r="C92" s="52">
        <f>C93</f>
        <v>0</v>
      </c>
      <c r="D92" s="74">
        <f t="shared" si="14"/>
        <v>2886.6</v>
      </c>
      <c r="E92" s="74">
        <f t="shared" si="14"/>
        <v>2886.6</v>
      </c>
      <c r="F92" s="35" t="e">
        <f t="shared" si="8"/>
        <v>#DIV/0!</v>
      </c>
      <c r="G92" s="35">
        <f t="shared" si="9"/>
        <v>100</v>
      </c>
    </row>
    <row r="93" spans="1:7" s="18" customFormat="1" ht="63" x14ac:dyDescent="0.2">
      <c r="A93" s="86" t="s">
        <v>214</v>
      </c>
      <c r="B93" s="88" t="s">
        <v>172</v>
      </c>
      <c r="C93" s="50"/>
      <c r="D93" s="89">
        <v>2886.6</v>
      </c>
      <c r="E93" s="89">
        <v>2886.6</v>
      </c>
      <c r="F93" s="35" t="e">
        <f t="shared" si="8"/>
        <v>#DIV/0!</v>
      </c>
      <c r="G93" s="35">
        <f t="shared" si="9"/>
        <v>100</v>
      </c>
    </row>
    <row r="94" spans="1:7" s="18" customFormat="1" ht="47.25" customHeight="1" x14ac:dyDescent="0.2">
      <c r="A94" s="84" t="s">
        <v>222</v>
      </c>
      <c r="B94" s="85" t="s">
        <v>224</v>
      </c>
      <c r="C94" s="52">
        <f>SUM(C95)</f>
        <v>0</v>
      </c>
      <c r="D94" s="74">
        <f t="shared" ref="D94:G94" si="19">SUM(D95)</f>
        <v>79600</v>
      </c>
      <c r="E94" s="74">
        <f t="shared" si="19"/>
        <v>0</v>
      </c>
      <c r="F94" s="52" t="e">
        <f t="shared" si="19"/>
        <v>#DIV/0!</v>
      </c>
      <c r="G94" s="52">
        <f t="shared" si="19"/>
        <v>0</v>
      </c>
    </row>
    <row r="95" spans="1:7" s="18" customFormat="1" ht="48.75" customHeight="1" x14ac:dyDescent="0.2">
      <c r="A95" s="86" t="s">
        <v>223</v>
      </c>
      <c r="B95" s="88" t="s">
        <v>225</v>
      </c>
      <c r="C95" s="50"/>
      <c r="D95" s="89">
        <v>79600</v>
      </c>
      <c r="E95" s="89">
        <v>0</v>
      </c>
      <c r="F95" s="35" t="e">
        <f t="shared" ref="F95:F101" si="20">E95/C95*100</f>
        <v>#DIV/0!</v>
      </c>
      <c r="G95" s="35">
        <f t="shared" ref="G95:G101" si="21">E95/D95*100</f>
        <v>0</v>
      </c>
    </row>
    <row r="96" spans="1:7" s="18" customFormat="1" ht="51" customHeight="1" x14ac:dyDescent="0.2">
      <c r="A96" s="84" t="s">
        <v>110</v>
      </c>
      <c r="B96" s="85" t="s">
        <v>109</v>
      </c>
      <c r="C96" s="52">
        <f>C97</f>
        <v>0</v>
      </c>
      <c r="D96" s="74">
        <f t="shared" ref="D96:E96" si="22">D97</f>
        <v>125.6</v>
      </c>
      <c r="E96" s="74">
        <f t="shared" si="22"/>
        <v>0</v>
      </c>
      <c r="F96" s="35" t="e">
        <f t="shared" si="20"/>
        <v>#DIV/0!</v>
      </c>
      <c r="G96" s="35">
        <f t="shared" si="21"/>
        <v>0</v>
      </c>
    </row>
    <row r="97" spans="1:7" s="18" customFormat="1" ht="52.5" customHeight="1" x14ac:dyDescent="0.2">
      <c r="A97" s="86" t="s">
        <v>108</v>
      </c>
      <c r="B97" s="88" t="s">
        <v>109</v>
      </c>
      <c r="C97" s="52"/>
      <c r="D97" s="89">
        <v>125.6</v>
      </c>
      <c r="E97" s="89">
        <v>0</v>
      </c>
      <c r="F97" s="35" t="e">
        <f t="shared" si="20"/>
        <v>#DIV/0!</v>
      </c>
      <c r="G97" s="35">
        <f t="shared" si="21"/>
        <v>0</v>
      </c>
    </row>
    <row r="98" spans="1:7" s="18" customFormat="1" ht="52.5" customHeight="1" x14ac:dyDescent="0.2">
      <c r="A98" s="84" t="s">
        <v>202</v>
      </c>
      <c r="B98" s="90" t="s">
        <v>215</v>
      </c>
      <c r="C98" s="52">
        <f>C99</f>
        <v>0</v>
      </c>
      <c r="D98" s="74">
        <f t="shared" ref="D98:E98" si="23">D99</f>
        <v>0</v>
      </c>
      <c r="E98" s="74">
        <f t="shared" si="23"/>
        <v>0</v>
      </c>
      <c r="F98" s="35" t="e">
        <f t="shared" si="20"/>
        <v>#DIV/0!</v>
      </c>
      <c r="G98" s="35" t="e">
        <f t="shared" si="21"/>
        <v>#DIV/0!</v>
      </c>
    </row>
    <row r="99" spans="1:7" s="18" customFormat="1" ht="42.75" customHeight="1" x14ac:dyDescent="0.2">
      <c r="A99" s="86" t="s">
        <v>203</v>
      </c>
      <c r="B99" s="91" t="s">
        <v>216</v>
      </c>
      <c r="C99" s="50"/>
      <c r="D99" s="89"/>
      <c r="E99" s="89"/>
      <c r="F99" s="35" t="e">
        <f t="shared" si="20"/>
        <v>#DIV/0!</v>
      </c>
      <c r="G99" s="35" t="e">
        <f t="shared" si="21"/>
        <v>#DIV/0!</v>
      </c>
    </row>
    <row r="100" spans="1:7" s="18" customFormat="1" ht="48.75" customHeight="1" x14ac:dyDescent="0.2">
      <c r="A100" s="84" t="s">
        <v>200</v>
      </c>
      <c r="B100" s="92" t="s">
        <v>217</v>
      </c>
      <c r="C100" s="52">
        <f>C101</f>
        <v>0</v>
      </c>
      <c r="D100" s="74">
        <f t="shared" ref="D100:E100" si="24">D101</f>
        <v>0</v>
      </c>
      <c r="E100" s="74">
        <f t="shared" si="24"/>
        <v>0</v>
      </c>
      <c r="F100" s="35" t="e">
        <f t="shared" si="20"/>
        <v>#DIV/0!</v>
      </c>
      <c r="G100" s="35" t="e">
        <f t="shared" si="21"/>
        <v>#DIV/0!</v>
      </c>
    </row>
    <row r="101" spans="1:7" s="18" customFormat="1" ht="46.5" customHeight="1" x14ac:dyDescent="0.2">
      <c r="A101" s="86" t="s">
        <v>201</v>
      </c>
      <c r="B101" s="87" t="s">
        <v>218</v>
      </c>
      <c r="C101" s="50"/>
      <c r="D101" s="89"/>
      <c r="E101" s="89"/>
      <c r="F101" s="35" t="e">
        <f t="shared" si="20"/>
        <v>#DIV/0!</v>
      </c>
      <c r="G101" s="35" t="e">
        <f t="shared" si="21"/>
        <v>#DIV/0!</v>
      </c>
    </row>
    <row r="102" spans="1:7" s="13" customFormat="1" ht="20.25" x14ac:dyDescent="0.2">
      <c r="A102" s="84" t="s">
        <v>107</v>
      </c>
      <c r="B102" s="85" t="s">
        <v>59</v>
      </c>
      <c r="C102" s="52">
        <f>SUM(C103:C105)</f>
        <v>19064.099999999999</v>
      </c>
      <c r="D102" s="74">
        <f>SUM(D103:D105)</f>
        <v>22064.1</v>
      </c>
      <c r="E102" s="74">
        <f>SUM(E103:E105)</f>
        <v>853.9</v>
      </c>
      <c r="F102" s="68">
        <f t="shared" ref="F102:F150" si="25">E102/C102*100</f>
        <v>4.4790994591929332</v>
      </c>
      <c r="G102" s="68">
        <f t="shared" ref="G102:G150" si="26">E102/D102*100</f>
        <v>3.8700876083774096</v>
      </c>
    </row>
    <row r="103" spans="1:7" s="8" customFormat="1" ht="126" x14ac:dyDescent="0.2">
      <c r="A103" s="86" t="s">
        <v>101</v>
      </c>
      <c r="B103" s="88" t="s">
        <v>174</v>
      </c>
      <c r="C103" s="50">
        <v>3331.7</v>
      </c>
      <c r="D103" s="89">
        <v>3331.7</v>
      </c>
      <c r="E103" s="89">
        <v>853.9</v>
      </c>
      <c r="F103" s="40">
        <f t="shared" si="25"/>
        <v>25.629558483656993</v>
      </c>
      <c r="G103" s="40">
        <f t="shared" si="26"/>
        <v>25.629558483656993</v>
      </c>
    </row>
    <row r="104" spans="1:7" s="8" customFormat="1" ht="55.5" customHeight="1" x14ac:dyDescent="0.2">
      <c r="A104" s="86" t="s">
        <v>87</v>
      </c>
      <c r="B104" s="88" t="s">
        <v>245</v>
      </c>
      <c r="C104" s="50"/>
      <c r="D104" s="89">
        <v>3000</v>
      </c>
      <c r="E104" s="89">
        <v>0</v>
      </c>
      <c r="F104" s="40" t="e">
        <f t="shared" si="25"/>
        <v>#DIV/0!</v>
      </c>
      <c r="G104" s="40">
        <f t="shared" si="26"/>
        <v>0</v>
      </c>
    </row>
    <row r="105" spans="1:7" s="8" customFormat="1" ht="100.5" customHeight="1" x14ac:dyDescent="0.2">
      <c r="A105" s="86" t="s">
        <v>87</v>
      </c>
      <c r="B105" s="88" t="s">
        <v>246</v>
      </c>
      <c r="C105" s="50">
        <v>15732.4</v>
      </c>
      <c r="D105" s="89">
        <v>15732.4</v>
      </c>
      <c r="E105" s="89">
        <v>0</v>
      </c>
      <c r="F105" s="40">
        <f t="shared" ref="F105" si="27">E105/C105*100</f>
        <v>0</v>
      </c>
      <c r="G105" s="40">
        <f t="shared" ref="G105" si="28">E105/D105*100</f>
        <v>0</v>
      </c>
    </row>
    <row r="106" spans="1:7" s="18" customFormat="1" ht="31.5" x14ac:dyDescent="0.2">
      <c r="A106" s="84" t="s">
        <v>100</v>
      </c>
      <c r="B106" s="93" t="s">
        <v>60</v>
      </c>
      <c r="C106" s="52">
        <f>C107+C126+C128</f>
        <v>634646.10000000009</v>
      </c>
      <c r="D106" s="52">
        <f>D107+D126+D128</f>
        <v>634645.9</v>
      </c>
      <c r="E106" s="52">
        <f>E107+E126+E128</f>
        <v>109777.39999999998</v>
      </c>
      <c r="F106" s="35">
        <f t="shared" si="25"/>
        <v>17.297419774579875</v>
      </c>
      <c r="G106" s="35">
        <f t="shared" si="26"/>
        <v>17.297425225625815</v>
      </c>
    </row>
    <row r="107" spans="1:7" s="8" customFormat="1" ht="47.25" x14ac:dyDescent="0.2">
      <c r="A107" s="94" t="s">
        <v>99</v>
      </c>
      <c r="B107" s="95" t="s">
        <v>83</v>
      </c>
      <c r="C107" s="96">
        <f>SUM(C108:C125)</f>
        <v>623941.70000000007</v>
      </c>
      <c r="D107" s="96">
        <f>SUM(D108:D125)</f>
        <v>624120.10000000009</v>
      </c>
      <c r="E107" s="96">
        <f>SUM(E108:E125)</f>
        <v>107652.69999999998</v>
      </c>
      <c r="F107" s="97">
        <f t="shared" si="25"/>
        <v>17.253647255825339</v>
      </c>
      <c r="G107" s="97">
        <f t="shared" si="26"/>
        <v>17.248715431533125</v>
      </c>
    </row>
    <row r="108" spans="1:7" s="8" customFormat="1" ht="63" x14ac:dyDescent="0.2">
      <c r="A108" s="98" t="s">
        <v>99</v>
      </c>
      <c r="B108" s="99" t="s">
        <v>175</v>
      </c>
      <c r="C108" s="100">
        <v>199.9</v>
      </c>
      <c r="D108" s="100">
        <v>199.9</v>
      </c>
      <c r="E108" s="101">
        <v>75.599999999999994</v>
      </c>
      <c r="F108" s="97">
        <f t="shared" si="25"/>
        <v>37.818909454727361</v>
      </c>
      <c r="G108" s="97">
        <f t="shared" si="26"/>
        <v>37.818909454727361</v>
      </c>
    </row>
    <row r="109" spans="1:7" s="8" customFormat="1" ht="173.25" x14ac:dyDescent="0.2">
      <c r="A109" s="98" t="s">
        <v>99</v>
      </c>
      <c r="B109" s="102" t="s">
        <v>129</v>
      </c>
      <c r="C109" s="100">
        <v>181691.2</v>
      </c>
      <c r="D109" s="100">
        <v>181691.2</v>
      </c>
      <c r="E109" s="101">
        <v>14489.8</v>
      </c>
      <c r="F109" s="97">
        <f t="shared" si="25"/>
        <v>7.9749597118627644</v>
      </c>
      <c r="G109" s="97">
        <f t="shared" si="26"/>
        <v>7.9749597118627644</v>
      </c>
    </row>
    <row r="110" spans="1:7" s="8" customFormat="1" ht="173.25" x14ac:dyDescent="0.2">
      <c r="A110" s="98" t="s">
        <v>99</v>
      </c>
      <c r="B110" s="102" t="s">
        <v>130</v>
      </c>
      <c r="C110" s="100">
        <v>420807.3</v>
      </c>
      <c r="D110" s="100">
        <v>420807.3</v>
      </c>
      <c r="E110" s="101">
        <v>90344.4</v>
      </c>
      <c r="F110" s="97">
        <f t="shared" si="25"/>
        <v>21.469304358550815</v>
      </c>
      <c r="G110" s="97">
        <f t="shared" si="26"/>
        <v>21.469304358550815</v>
      </c>
    </row>
    <row r="111" spans="1:7" s="8" customFormat="1" ht="78.75" x14ac:dyDescent="0.2">
      <c r="A111" s="98" t="s">
        <v>99</v>
      </c>
      <c r="B111" s="103" t="s">
        <v>176</v>
      </c>
      <c r="C111" s="100">
        <v>2.7</v>
      </c>
      <c r="D111" s="100">
        <v>2.7</v>
      </c>
      <c r="E111" s="101">
        <v>0</v>
      </c>
      <c r="F111" s="97">
        <f t="shared" si="25"/>
        <v>0</v>
      </c>
      <c r="G111" s="97">
        <f t="shared" si="26"/>
        <v>0</v>
      </c>
    </row>
    <row r="112" spans="1:7" s="8" customFormat="1" ht="63.75" customHeight="1" x14ac:dyDescent="0.2">
      <c r="A112" s="98" t="s">
        <v>99</v>
      </c>
      <c r="B112" s="103" t="s">
        <v>235</v>
      </c>
      <c r="C112" s="100">
        <v>790.1</v>
      </c>
      <c r="D112" s="100">
        <v>790.1</v>
      </c>
      <c r="E112" s="101">
        <v>184.1</v>
      </c>
      <c r="F112" s="97">
        <f t="shared" si="25"/>
        <v>23.300847993924815</v>
      </c>
      <c r="G112" s="97">
        <f t="shared" si="26"/>
        <v>23.300847993924815</v>
      </c>
    </row>
    <row r="113" spans="1:7" s="8" customFormat="1" ht="75" customHeight="1" x14ac:dyDescent="0.2">
      <c r="A113" s="98" t="s">
        <v>99</v>
      </c>
      <c r="B113" s="103" t="s">
        <v>226</v>
      </c>
      <c r="C113" s="104">
        <v>1211.9000000000001</v>
      </c>
      <c r="D113" s="104">
        <v>1211.9000000000001</v>
      </c>
      <c r="E113" s="101">
        <v>379.2</v>
      </c>
      <c r="F113" s="97">
        <f t="shared" si="25"/>
        <v>31.289710372142913</v>
      </c>
      <c r="G113" s="97">
        <f t="shared" si="26"/>
        <v>31.289710372142913</v>
      </c>
    </row>
    <row r="114" spans="1:7" s="8" customFormat="1" ht="94.5" x14ac:dyDescent="0.2">
      <c r="A114" s="98" t="s">
        <v>99</v>
      </c>
      <c r="B114" s="103" t="s">
        <v>227</v>
      </c>
      <c r="C114" s="100">
        <v>45</v>
      </c>
      <c r="D114" s="100">
        <v>45</v>
      </c>
      <c r="E114" s="101">
        <v>15.2</v>
      </c>
      <c r="F114" s="97">
        <f t="shared" si="25"/>
        <v>33.777777777777779</v>
      </c>
      <c r="G114" s="97">
        <f t="shared" si="26"/>
        <v>33.777777777777779</v>
      </c>
    </row>
    <row r="115" spans="1:7" s="8" customFormat="1" ht="63" x14ac:dyDescent="0.2">
      <c r="A115" s="98" t="s">
        <v>99</v>
      </c>
      <c r="B115" s="105" t="s">
        <v>177</v>
      </c>
      <c r="C115" s="100">
        <v>2652.5</v>
      </c>
      <c r="D115" s="100">
        <v>2652.5</v>
      </c>
      <c r="E115" s="101">
        <v>663</v>
      </c>
      <c r="F115" s="97">
        <f t="shared" si="25"/>
        <v>24.995287464655984</v>
      </c>
      <c r="G115" s="97">
        <f t="shared" si="26"/>
        <v>24.995287464655984</v>
      </c>
    </row>
    <row r="116" spans="1:7" s="8" customFormat="1" ht="126" x14ac:dyDescent="0.2">
      <c r="A116" s="98" t="s">
        <v>99</v>
      </c>
      <c r="B116" s="105" t="s">
        <v>178</v>
      </c>
      <c r="C116" s="100">
        <v>140.4</v>
      </c>
      <c r="D116" s="100">
        <v>140.4</v>
      </c>
      <c r="E116" s="101">
        <v>0</v>
      </c>
      <c r="F116" s="97">
        <f t="shared" si="25"/>
        <v>0</v>
      </c>
      <c r="G116" s="97">
        <f t="shared" si="26"/>
        <v>0</v>
      </c>
    </row>
    <row r="117" spans="1:7" s="8" customFormat="1" ht="129" customHeight="1" x14ac:dyDescent="0.2">
      <c r="A117" s="98" t="s">
        <v>99</v>
      </c>
      <c r="B117" s="105" t="s">
        <v>179</v>
      </c>
      <c r="C117" s="100">
        <v>2533.5</v>
      </c>
      <c r="D117" s="100">
        <v>2533.5</v>
      </c>
      <c r="E117" s="101">
        <v>0</v>
      </c>
      <c r="F117" s="97">
        <f t="shared" si="25"/>
        <v>0</v>
      </c>
      <c r="G117" s="97">
        <f t="shared" si="26"/>
        <v>0</v>
      </c>
    </row>
    <row r="118" spans="1:7" s="8" customFormat="1" ht="94.5" x14ac:dyDescent="0.2">
      <c r="A118" s="98" t="s">
        <v>99</v>
      </c>
      <c r="B118" s="105" t="s">
        <v>180</v>
      </c>
      <c r="C118" s="100">
        <v>191.8</v>
      </c>
      <c r="D118" s="100">
        <v>191.8</v>
      </c>
      <c r="E118" s="101">
        <v>0</v>
      </c>
      <c r="F118" s="97">
        <f t="shared" si="25"/>
        <v>0</v>
      </c>
      <c r="G118" s="97">
        <f t="shared" si="26"/>
        <v>0</v>
      </c>
    </row>
    <row r="119" spans="1:7" s="8" customFormat="1" ht="78.75" x14ac:dyDescent="0.2">
      <c r="A119" s="98" t="s">
        <v>99</v>
      </c>
      <c r="B119" s="105" t="s">
        <v>181</v>
      </c>
      <c r="C119" s="100">
        <v>2249.1</v>
      </c>
      <c r="D119" s="100">
        <v>2249.1</v>
      </c>
      <c r="E119" s="101">
        <v>304.2</v>
      </c>
      <c r="F119" s="97">
        <f t="shared" si="25"/>
        <v>13.525410164065626</v>
      </c>
      <c r="G119" s="97">
        <f t="shared" si="26"/>
        <v>13.525410164065626</v>
      </c>
    </row>
    <row r="120" spans="1:7" s="8" customFormat="1" ht="110.25" x14ac:dyDescent="0.2">
      <c r="A120" s="98" t="s">
        <v>99</v>
      </c>
      <c r="B120" s="105" t="s">
        <v>220</v>
      </c>
      <c r="C120" s="100">
        <v>2101.6</v>
      </c>
      <c r="D120" s="100">
        <v>2101.6</v>
      </c>
      <c r="E120" s="101">
        <v>25.5</v>
      </c>
      <c r="F120" s="97">
        <f t="shared" si="25"/>
        <v>1.2133612485725163</v>
      </c>
      <c r="G120" s="97">
        <f t="shared" si="26"/>
        <v>1.2133612485725163</v>
      </c>
    </row>
    <row r="121" spans="1:7" s="8" customFormat="1" ht="94.5" x14ac:dyDescent="0.2">
      <c r="A121" s="98" t="s">
        <v>99</v>
      </c>
      <c r="B121" s="105" t="s">
        <v>182</v>
      </c>
      <c r="C121" s="100">
        <v>2057.5</v>
      </c>
      <c r="D121" s="100">
        <v>2057.5</v>
      </c>
      <c r="E121" s="101">
        <v>150.30000000000001</v>
      </c>
      <c r="F121" s="97">
        <f t="shared" si="25"/>
        <v>7.3049817739975706</v>
      </c>
      <c r="G121" s="97">
        <f t="shared" si="26"/>
        <v>7.3049817739975706</v>
      </c>
    </row>
    <row r="122" spans="1:7" s="8" customFormat="1" ht="110.25" x14ac:dyDescent="0.2">
      <c r="A122" s="98" t="s">
        <v>99</v>
      </c>
      <c r="B122" s="105" t="s">
        <v>148</v>
      </c>
      <c r="C122" s="100">
        <v>1.8</v>
      </c>
      <c r="D122" s="100">
        <v>1.8</v>
      </c>
      <c r="E122" s="101">
        <v>0</v>
      </c>
      <c r="F122" s="97">
        <f t="shared" si="25"/>
        <v>0</v>
      </c>
      <c r="G122" s="97">
        <f t="shared" si="26"/>
        <v>0</v>
      </c>
    </row>
    <row r="123" spans="1:7" s="8" customFormat="1" ht="31.5" x14ac:dyDescent="0.2">
      <c r="A123" s="98" t="s">
        <v>99</v>
      </c>
      <c r="B123" s="106" t="s">
        <v>183</v>
      </c>
      <c r="C123" s="100">
        <v>3631.5</v>
      </c>
      <c r="D123" s="100">
        <v>3631.5</v>
      </c>
      <c r="E123" s="101">
        <v>0</v>
      </c>
      <c r="F123" s="97">
        <f t="shared" si="25"/>
        <v>0</v>
      </c>
      <c r="G123" s="97">
        <f t="shared" si="26"/>
        <v>0</v>
      </c>
    </row>
    <row r="124" spans="1:7" s="8" customFormat="1" ht="63" x14ac:dyDescent="0.2">
      <c r="A124" s="98" t="s">
        <v>99</v>
      </c>
      <c r="B124" s="106" t="s">
        <v>247</v>
      </c>
      <c r="C124" s="100"/>
      <c r="D124" s="100">
        <v>178.4</v>
      </c>
      <c r="E124" s="101">
        <v>0</v>
      </c>
      <c r="F124" s="97" t="e">
        <f t="shared" ref="F124" si="29">E124/C124*100</f>
        <v>#DIV/0!</v>
      </c>
      <c r="G124" s="97">
        <f t="shared" ref="G124" si="30">E124/D124*100</f>
        <v>0</v>
      </c>
    </row>
    <row r="125" spans="1:7" s="8" customFormat="1" ht="145.5" customHeight="1" x14ac:dyDescent="0.2">
      <c r="A125" s="98" t="s">
        <v>99</v>
      </c>
      <c r="B125" s="105" t="s">
        <v>149</v>
      </c>
      <c r="C125" s="104">
        <v>3633.9</v>
      </c>
      <c r="D125" s="104">
        <v>3633.9</v>
      </c>
      <c r="E125" s="101">
        <v>1021.4</v>
      </c>
      <c r="F125" s="97">
        <f t="shared" si="25"/>
        <v>28.107542860287843</v>
      </c>
      <c r="G125" s="97">
        <f t="shared" si="26"/>
        <v>28.107542860287843</v>
      </c>
    </row>
    <row r="126" spans="1:7" s="8" customFormat="1" ht="63" x14ac:dyDescent="0.2">
      <c r="A126" s="94" t="s">
        <v>131</v>
      </c>
      <c r="B126" s="107" t="s">
        <v>88</v>
      </c>
      <c r="C126" s="108">
        <f>C127</f>
        <v>10696.6</v>
      </c>
      <c r="D126" s="108">
        <f>D127</f>
        <v>10518.2</v>
      </c>
      <c r="E126" s="108">
        <f>E127</f>
        <v>2124.6999999999998</v>
      </c>
      <c r="F126" s="97">
        <f t="shared" si="25"/>
        <v>19.863321055288594</v>
      </c>
      <c r="G126" s="97">
        <f t="shared" si="26"/>
        <v>20.200224372991574</v>
      </c>
    </row>
    <row r="127" spans="1:7" s="8" customFormat="1" ht="141.75" x14ac:dyDescent="0.2">
      <c r="A127" s="98" t="s">
        <v>189</v>
      </c>
      <c r="B127" s="105" t="s">
        <v>184</v>
      </c>
      <c r="C127" s="100">
        <v>10696.6</v>
      </c>
      <c r="D127" s="100">
        <v>10518.2</v>
      </c>
      <c r="E127" s="101">
        <v>2124.6999999999998</v>
      </c>
      <c r="F127" s="97">
        <f t="shared" si="25"/>
        <v>19.863321055288594</v>
      </c>
      <c r="G127" s="97">
        <f t="shared" si="26"/>
        <v>20.200224372991574</v>
      </c>
    </row>
    <row r="128" spans="1:7" s="8" customFormat="1" ht="63" x14ac:dyDescent="0.2">
      <c r="A128" s="94" t="s">
        <v>98</v>
      </c>
      <c r="B128" s="95" t="s">
        <v>94</v>
      </c>
      <c r="C128" s="108">
        <f>C129</f>
        <v>7.8</v>
      </c>
      <c r="D128" s="108">
        <f>D129</f>
        <v>7.6</v>
      </c>
      <c r="E128" s="108">
        <f t="shared" ref="E128" si="31">E129</f>
        <v>0</v>
      </c>
      <c r="F128" s="97">
        <f t="shared" si="25"/>
        <v>0</v>
      </c>
      <c r="G128" s="97">
        <f t="shared" si="26"/>
        <v>0</v>
      </c>
    </row>
    <row r="129" spans="1:7" s="8" customFormat="1" ht="110.25" x14ac:dyDescent="0.2">
      <c r="A129" s="98" t="s">
        <v>98</v>
      </c>
      <c r="B129" s="105" t="s">
        <v>185</v>
      </c>
      <c r="C129" s="100">
        <v>7.8</v>
      </c>
      <c r="D129" s="100">
        <v>7.6</v>
      </c>
      <c r="E129" s="89">
        <v>0</v>
      </c>
      <c r="F129" s="40">
        <f t="shared" si="25"/>
        <v>0</v>
      </c>
      <c r="G129" s="40">
        <f t="shared" si="26"/>
        <v>0</v>
      </c>
    </row>
    <row r="130" spans="1:7" s="13" customFormat="1" ht="20.25" x14ac:dyDescent="0.2">
      <c r="A130" s="84" t="s">
        <v>228</v>
      </c>
      <c r="B130" s="85" t="s">
        <v>84</v>
      </c>
      <c r="C130" s="74">
        <f>C131+C135+C137</f>
        <v>5169.8999999999996</v>
      </c>
      <c r="D130" s="74">
        <f>D131+D135+D137+D133</f>
        <v>92234.8</v>
      </c>
      <c r="E130" s="74">
        <f t="shared" ref="E130:G130" si="32">E131+E135+E137+E133</f>
        <v>15710</v>
      </c>
      <c r="F130" s="52" t="e">
        <f t="shared" si="32"/>
        <v>#DIV/0!</v>
      </c>
      <c r="G130" s="52">
        <f t="shared" si="32"/>
        <v>56.013746555791599</v>
      </c>
    </row>
    <row r="131" spans="1:7" s="13" customFormat="1" ht="63" x14ac:dyDescent="0.2">
      <c r="A131" s="86" t="s">
        <v>187</v>
      </c>
      <c r="B131" s="88" t="s">
        <v>186</v>
      </c>
      <c r="C131" s="89">
        <v>14</v>
      </c>
      <c r="D131" s="89">
        <f t="shared" ref="D131:E131" si="33">D132</f>
        <v>14</v>
      </c>
      <c r="E131" s="89">
        <f t="shared" si="33"/>
        <v>0</v>
      </c>
      <c r="F131" s="40">
        <f t="shared" si="25"/>
        <v>0</v>
      </c>
      <c r="G131" s="40">
        <f t="shared" si="26"/>
        <v>0</v>
      </c>
    </row>
    <row r="132" spans="1:7" s="14" customFormat="1" ht="78.75" x14ac:dyDescent="0.2">
      <c r="A132" s="86" t="s">
        <v>97</v>
      </c>
      <c r="B132" s="88" t="s">
        <v>132</v>
      </c>
      <c r="C132" s="89"/>
      <c r="D132" s="89">
        <v>14</v>
      </c>
      <c r="E132" s="89">
        <v>0</v>
      </c>
      <c r="F132" s="40" t="e">
        <f t="shared" si="25"/>
        <v>#DIV/0!</v>
      </c>
      <c r="G132" s="40">
        <f t="shared" si="26"/>
        <v>0</v>
      </c>
    </row>
    <row r="133" spans="1:7" s="14" customFormat="1" ht="78.75" x14ac:dyDescent="0.2">
      <c r="A133" s="84" t="s">
        <v>229</v>
      </c>
      <c r="B133" s="85" t="s">
        <v>112</v>
      </c>
      <c r="C133" s="74"/>
      <c r="D133" s="74">
        <f>D134</f>
        <v>468.7</v>
      </c>
      <c r="E133" s="74">
        <f>E134</f>
        <v>117.2</v>
      </c>
      <c r="F133" s="35" t="e">
        <f t="shared" ref="F133:F134" si="34">E133/C133*100</f>
        <v>#DIV/0!</v>
      </c>
      <c r="G133" s="35">
        <f t="shared" ref="G133:G134" si="35">E133/D133*100</f>
        <v>25.00533390228291</v>
      </c>
    </row>
    <row r="134" spans="1:7" s="14" customFormat="1" ht="63" x14ac:dyDescent="0.2">
      <c r="A134" s="86" t="s">
        <v>230</v>
      </c>
      <c r="B134" s="88" t="s">
        <v>112</v>
      </c>
      <c r="C134" s="89"/>
      <c r="D134" s="89">
        <v>468.7</v>
      </c>
      <c r="E134" s="89">
        <v>117.2</v>
      </c>
      <c r="F134" s="40" t="e">
        <f t="shared" si="34"/>
        <v>#DIV/0!</v>
      </c>
      <c r="G134" s="40">
        <f t="shared" si="35"/>
        <v>25.00533390228291</v>
      </c>
    </row>
    <row r="135" spans="1:7" s="14" customFormat="1" ht="78.75" x14ac:dyDescent="0.2">
      <c r="A135" s="84" t="s">
        <v>113</v>
      </c>
      <c r="B135" s="85" t="s">
        <v>112</v>
      </c>
      <c r="C135" s="74">
        <f>C136</f>
        <v>0</v>
      </c>
      <c r="D135" s="74">
        <f>D136</f>
        <v>53902.8</v>
      </c>
      <c r="E135" s="74">
        <f>E136</f>
        <v>12948.4</v>
      </c>
      <c r="F135" s="35" t="e">
        <f t="shared" si="25"/>
        <v>#DIV/0!</v>
      </c>
      <c r="G135" s="35">
        <f t="shared" si="26"/>
        <v>24.021757682346738</v>
      </c>
    </row>
    <row r="136" spans="1:7" s="14" customFormat="1" ht="63" x14ac:dyDescent="0.2">
      <c r="A136" s="86" t="s">
        <v>114</v>
      </c>
      <c r="B136" s="88" t="s">
        <v>112</v>
      </c>
      <c r="C136" s="89"/>
      <c r="D136" s="89">
        <v>53902.8</v>
      </c>
      <c r="E136" s="89">
        <v>12948.4</v>
      </c>
      <c r="F136" s="40" t="e">
        <f t="shared" si="25"/>
        <v>#DIV/0!</v>
      </c>
      <c r="G136" s="40">
        <f t="shared" si="26"/>
        <v>24.021757682346738</v>
      </c>
    </row>
    <row r="137" spans="1:7" s="14" customFormat="1" ht="20.25" x14ac:dyDescent="0.2">
      <c r="A137" s="84" t="s">
        <v>115</v>
      </c>
      <c r="B137" s="85" t="s">
        <v>116</v>
      </c>
      <c r="C137" s="74">
        <f>SUM(C138:C142)</f>
        <v>5155.8999999999996</v>
      </c>
      <c r="D137" s="74">
        <f>SUM(D138:D142)</f>
        <v>37849.300000000003</v>
      </c>
      <c r="E137" s="74">
        <f>SUM(E138:E142)</f>
        <v>2644.4</v>
      </c>
      <c r="F137" s="35">
        <f t="shared" si="25"/>
        <v>51.288814755910707</v>
      </c>
      <c r="G137" s="35">
        <f t="shared" si="26"/>
        <v>6.9866549711619497</v>
      </c>
    </row>
    <row r="138" spans="1:7" s="14" customFormat="1" ht="31.5" x14ac:dyDescent="0.2">
      <c r="A138" s="109" t="s">
        <v>190</v>
      </c>
      <c r="B138" s="105" t="s">
        <v>193</v>
      </c>
      <c r="C138" s="89">
        <v>3407.7</v>
      </c>
      <c r="D138" s="89">
        <v>3407.7</v>
      </c>
      <c r="E138" s="89">
        <v>863.6</v>
      </c>
      <c r="F138" s="40">
        <f t="shared" ref="F138" si="36">E138/C138*100</f>
        <v>25.342606450098309</v>
      </c>
      <c r="G138" s="40">
        <f t="shared" ref="G138" si="37">E138/D138*100</f>
        <v>25.342606450098309</v>
      </c>
    </row>
    <row r="139" spans="1:7" s="14" customFormat="1" ht="94.5" x14ac:dyDescent="0.2">
      <c r="A139" s="109" t="s">
        <v>190</v>
      </c>
      <c r="B139" s="105" t="s">
        <v>249</v>
      </c>
      <c r="C139" s="89">
        <v>635.4</v>
      </c>
      <c r="D139" s="89">
        <v>635.4</v>
      </c>
      <c r="E139" s="89">
        <v>298.8</v>
      </c>
      <c r="F139" s="40">
        <f t="shared" ref="F139" si="38">E139/C139*100</f>
        <v>47.025495750708217</v>
      </c>
      <c r="G139" s="40">
        <f t="shared" ref="G139" si="39">E139/D139*100</f>
        <v>47.025495750708217</v>
      </c>
    </row>
    <row r="140" spans="1:7" s="14" customFormat="1" ht="78.75" x14ac:dyDescent="0.2">
      <c r="A140" s="109" t="s">
        <v>190</v>
      </c>
      <c r="B140" s="110" t="s">
        <v>188</v>
      </c>
      <c r="C140" s="111">
        <v>1112.8</v>
      </c>
      <c r="D140" s="111">
        <v>1112.8</v>
      </c>
      <c r="E140" s="89">
        <v>446.3</v>
      </c>
      <c r="F140" s="40">
        <f t="shared" si="25"/>
        <v>40.106038820992097</v>
      </c>
      <c r="G140" s="40">
        <f t="shared" si="26"/>
        <v>40.106038820992097</v>
      </c>
    </row>
    <row r="141" spans="1:7" s="14" customFormat="1" ht="47.25" x14ac:dyDescent="0.2">
      <c r="A141" s="109" t="s">
        <v>190</v>
      </c>
      <c r="B141" s="110" t="s">
        <v>248</v>
      </c>
      <c r="C141" s="111"/>
      <c r="D141" s="112">
        <v>1724.7</v>
      </c>
      <c r="E141" s="89">
        <v>1035.7</v>
      </c>
      <c r="F141" s="40" t="e">
        <f t="shared" ref="F141" si="40">E141/C141*100</f>
        <v>#DIV/0!</v>
      </c>
      <c r="G141" s="40">
        <f t="shared" ref="G141" si="41">E141/D141*100</f>
        <v>60.051023366382559</v>
      </c>
    </row>
    <row r="142" spans="1:7" s="13" customFormat="1" ht="31.5" x14ac:dyDescent="0.2">
      <c r="A142" s="109" t="s">
        <v>190</v>
      </c>
      <c r="B142" s="110" t="s">
        <v>250</v>
      </c>
      <c r="C142" s="111"/>
      <c r="D142" s="111">
        <v>30968.7</v>
      </c>
      <c r="E142" s="89">
        <v>0</v>
      </c>
      <c r="F142" s="40" t="e">
        <f t="shared" ref="F142" si="42">E142/C142*100</f>
        <v>#DIV/0!</v>
      </c>
      <c r="G142" s="40">
        <f t="shared" ref="G142" si="43">E142/D142*100</f>
        <v>0</v>
      </c>
    </row>
    <row r="143" spans="1:7" s="13" customFormat="1" ht="20.25" x14ac:dyDescent="0.2">
      <c r="A143" s="113" t="s">
        <v>194</v>
      </c>
      <c r="B143" s="114" t="s">
        <v>238</v>
      </c>
      <c r="C143" s="115"/>
      <c r="D143" s="115">
        <f>D144</f>
        <v>0</v>
      </c>
      <c r="E143" s="52">
        <f>E144</f>
        <v>0</v>
      </c>
      <c r="F143" s="35" t="e">
        <f t="shared" ref="F143" si="44">E143/C143*100</f>
        <v>#DIV/0!</v>
      </c>
      <c r="G143" s="35" t="e">
        <f t="shared" ref="G143" si="45">E143/D143*100</f>
        <v>#DIV/0!</v>
      </c>
    </row>
    <row r="144" spans="1:7" s="13" customFormat="1" ht="33" customHeight="1" x14ac:dyDescent="0.2">
      <c r="A144" s="109" t="s">
        <v>239</v>
      </c>
      <c r="B144" s="110" t="s">
        <v>237</v>
      </c>
      <c r="C144" s="116"/>
      <c r="D144" s="116"/>
      <c r="E144" s="116"/>
      <c r="F144" s="40" t="e">
        <f t="shared" ref="F144" si="46">E144/C144*100</f>
        <v>#DIV/0!</v>
      </c>
      <c r="G144" s="40" t="e">
        <f t="shared" ref="G144" si="47">E144/D144*100</f>
        <v>#DIV/0!</v>
      </c>
    </row>
    <row r="145" spans="1:7" s="18" customFormat="1" ht="47.25" x14ac:dyDescent="0.2">
      <c r="A145" s="84" t="s">
        <v>102</v>
      </c>
      <c r="B145" s="85" t="s">
        <v>71</v>
      </c>
      <c r="C145" s="67">
        <f>SUM(C146:C146)</f>
        <v>0</v>
      </c>
      <c r="D145" s="67">
        <f>SUM(D146:D146)</f>
        <v>95.1</v>
      </c>
      <c r="E145" s="67">
        <f>SUM(E146:E146)</f>
        <v>95.1</v>
      </c>
      <c r="F145" s="40" t="e">
        <f t="shared" si="25"/>
        <v>#DIV/0!</v>
      </c>
      <c r="G145" s="40">
        <f t="shared" si="26"/>
        <v>100</v>
      </c>
    </row>
    <row r="146" spans="1:7" s="18" customFormat="1" ht="63" x14ac:dyDescent="0.2">
      <c r="A146" s="86" t="s">
        <v>204</v>
      </c>
      <c r="B146" s="88" t="s">
        <v>103</v>
      </c>
      <c r="C146" s="62"/>
      <c r="D146" s="62">
        <v>95.1</v>
      </c>
      <c r="E146" s="62">
        <v>95.1</v>
      </c>
      <c r="F146" s="40" t="e">
        <f t="shared" si="25"/>
        <v>#DIV/0!</v>
      </c>
      <c r="G146" s="40">
        <f t="shared" si="26"/>
        <v>100</v>
      </c>
    </row>
    <row r="147" spans="1:7" s="18" customFormat="1" ht="47.25" x14ac:dyDescent="0.2">
      <c r="A147" s="84" t="s">
        <v>104</v>
      </c>
      <c r="B147" s="85" t="s">
        <v>0</v>
      </c>
      <c r="C147" s="52">
        <f>SUM(C148:C149)</f>
        <v>0</v>
      </c>
      <c r="D147" s="52">
        <f>SUM(D148:D149)</f>
        <v>-263.7</v>
      </c>
      <c r="E147" s="52">
        <f>SUM(E148:E149)</f>
        <v>-263.7</v>
      </c>
      <c r="F147" s="40" t="e">
        <f t="shared" si="25"/>
        <v>#DIV/0!</v>
      </c>
      <c r="G147" s="40">
        <f t="shared" si="26"/>
        <v>100</v>
      </c>
    </row>
    <row r="148" spans="1:7" s="18" customFormat="1" ht="143.25" customHeight="1" x14ac:dyDescent="0.2">
      <c r="A148" s="86" t="s">
        <v>205</v>
      </c>
      <c r="B148" s="88" t="s">
        <v>221</v>
      </c>
      <c r="C148" s="62"/>
      <c r="D148" s="62"/>
      <c r="E148" s="62"/>
      <c r="F148" s="40" t="e">
        <f t="shared" si="25"/>
        <v>#DIV/0!</v>
      </c>
      <c r="G148" s="40" t="e">
        <f t="shared" si="26"/>
        <v>#DIV/0!</v>
      </c>
    </row>
    <row r="149" spans="1:7" s="18" customFormat="1" ht="47.25" x14ac:dyDescent="0.2">
      <c r="A149" s="86" t="s">
        <v>106</v>
      </c>
      <c r="B149" s="88" t="s">
        <v>105</v>
      </c>
      <c r="C149" s="50"/>
      <c r="D149" s="50">
        <v>-263.7</v>
      </c>
      <c r="E149" s="50">
        <v>-263.7</v>
      </c>
      <c r="F149" s="40" t="e">
        <f t="shared" si="25"/>
        <v>#DIV/0!</v>
      </c>
      <c r="G149" s="40">
        <f t="shared" si="26"/>
        <v>100</v>
      </c>
    </row>
    <row r="150" spans="1:7" ht="15.75" x14ac:dyDescent="0.2">
      <c r="A150" s="117"/>
      <c r="B150" s="71" t="s">
        <v>61</v>
      </c>
      <c r="C150" s="52">
        <f>C74+C13</f>
        <v>1333026.5</v>
      </c>
      <c r="D150" s="52">
        <f>D74+D13</f>
        <v>1526103.7000000002</v>
      </c>
      <c r="E150" s="52">
        <f>E74+E13</f>
        <v>291792.33915000001</v>
      </c>
      <c r="F150" s="35">
        <f t="shared" si="25"/>
        <v>21.889462748865085</v>
      </c>
      <c r="G150" s="35">
        <f t="shared" si="26"/>
        <v>19.120085951564104</v>
      </c>
    </row>
    <row r="151" spans="1:7" ht="23.25" customHeight="1" x14ac:dyDescent="0.2">
      <c r="C151" s="11"/>
      <c r="D151" s="11"/>
      <c r="E151" s="11"/>
      <c r="F151" s="12"/>
    </row>
    <row r="152" spans="1:7" ht="23.25" customHeight="1" x14ac:dyDescent="0.2">
      <c r="D152" s="16"/>
      <c r="E152" s="16"/>
    </row>
    <row r="153" spans="1:7" ht="23.25" customHeight="1" x14ac:dyDescent="0.2"/>
    <row r="154" spans="1:7" x14ac:dyDescent="0.2">
      <c r="D154" s="16"/>
      <c r="E154" s="16"/>
    </row>
    <row r="155" spans="1:7" x14ac:dyDescent="0.2">
      <c r="C155" s="17"/>
    </row>
    <row r="156" spans="1:7" x14ac:dyDescent="0.2">
      <c r="D156" s="16"/>
      <c r="E156" s="16"/>
    </row>
  </sheetData>
  <sheetProtection password="EB0B" sheet="1" formatCells="0" formatColumns="0" formatRows="0" insertColumns="0" insertRows="0" insertHyperlinks="0" deleteColumns="0" deleteRows="0" sort="0" autoFilter="0" pivotTables="0"/>
  <autoFilter ref="A10:B150"/>
  <mergeCells count="13">
    <mergeCell ref="C1:G1"/>
    <mergeCell ref="A10:A12"/>
    <mergeCell ref="B10:B12"/>
    <mergeCell ref="C10:D11"/>
    <mergeCell ref="E10:G10"/>
    <mergeCell ref="E11:E12"/>
    <mergeCell ref="F11:G11"/>
    <mergeCell ref="B3:G3"/>
    <mergeCell ref="B2:G2"/>
    <mergeCell ref="C4:G4"/>
    <mergeCell ref="E5:G5"/>
    <mergeCell ref="A7:G7"/>
    <mergeCell ref="B8:F8"/>
  </mergeCells>
  <pageMargins left="0.59055118110236227" right="0.39370078740157483" top="0.59055118110236227" bottom="0.59055118110236227" header="0.31496062992125984" footer="0.31496062992125984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Комитет по финансам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titov</cp:lastModifiedBy>
  <cp:lastPrinted>2025-04-14T00:50:32Z</cp:lastPrinted>
  <dcterms:created xsi:type="dcterms:W3CDTF">2006-09-01T05:42:51Z</dcterms:created>
  <dcterms:modified xsi:type="dcterms:W3CDTF">2025-05-22T06:56:34Z</dcterms:modified>
  <cp:contentStatus/>
</cp:coreProperties>
</file>