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6" i="1" l="1"/>
  <c r="P16" i="1"/>
  <c r="L21" i="1"/>
  <c r="G18" i="1"/>
  <c r="G19" i="1"/>
  <c r="P20" i="1"/>
  <c r="L23" i="1" l="1"/>
  <c r="J17" i="1" l="1"/>
  <c r="J18" i="1"/>
  <c r="J19" i="1"/>
  <c r="J20" i="1"/>
  <c r="J21" i="1"/>
  <c r="J22" i="1"/>
  <c r="J16" i="1"/>
  <c r="I23" i="1"/>
  <c r="G22" i="1"/>
  <c r="F15" i="1"/>
  <c r="F16" i="1"/>
  <c r="F17" i="1"/>
  <c r="F18" i="1"/>
  <c r="F19" i="1"/>
  <c r="F20" i="1"/>
  <c r="F21" i="1"/>
  <c r="F22" i="1"/>
  <c r="E23" i="1"/>
  <c r="D23" i="1"/>
  <c r="C23" i="1"/>
  <c r="G21" i="1" l="1"/>
  <c r="G20" i="1"/>
  <c r="G17" i="1"/>
  <c r="G16" i="1"/>
  <c r="J15" i="1"/>
  <c r="G15" i="1"/>
  <c r="O14" i="1"/>
  <c r="J14" i="1"/>
  <c r="G14" i="1"/>
  <c r="F14" i="1"/>
  <c r="G23" i="1" l="1"/>
</calcChain>
</file>

<file path=xl/sharedStrings.xml><?xml version="1.0" encoding="utf-8"?>
<sst xmlns="http://schemas.openxmlformats.org/spreadsheetml/2006/main" count="45" uniqueCount="43">
  <si>
    <t xml:space="preserve">Проект квот добычи </t>
  </si>
  <si>
    <r>
      <rPr>
        <b/>
        <u/>
        <sz val="14"/>
        <rFont val="Calibri"/>
        <family val="2"/>
        <charset val="204"/>
        <scheme val="minor"/>
      </rPr>
      <t>Лося</t>
    </r>
    <r>
      <rPr>
        <b/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</si>
  <si>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</si>
  <si>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</si>
  <si>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</si>
  <si>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</si>
  <si>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</si>
  <si>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</si>
  <si>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</si>
  <si>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</si>
  <si>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</si>
  <si>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</si>
  <si>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</si>
  <si>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</si>
  <si>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</si>
  <si>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до 1 года</t>
  </si>
  <si>
    <t>2021 -2022 гг</t>
  </si>
  <si>
    <t>2022 -2023 гг</t>
  </si>
  <si>
    <t>Без разделения по половому признаку</t>
  </si>
  <si>
    <r>
      <t>Самцы во время гона</t>
    </r>
    <r>
      <rPr>
        <i/>
        <sz val="10"/>
        <rFont val="Calibri"/>
        <family val="2"/>
        <charset val="204"/>
        <scheme val="minor"/>
      </rPr>
      <t xml:space="preserve"> - 15%</t>
    </r>
  </si>
  <si>
    <t>Итого:</t>
  </si>
  <si>
    <t>ООУ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</si>
  <si>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</si>
  <si>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</si>
  <si>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</si>
  <si>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</si>
  <si>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</si>
  <si>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</si>
  <si>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</si>
  <si>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</si>
  <si>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</si>
  <si>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</si>
  <si>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</si>
  <si>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</si>
  <si>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</si>
  <si>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</si>
  <si>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</si>
  <si>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</si>
  <si>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на  период:  с  1  августа  2022 г.  до  1  августа  2023 г.</t>
  </si>
  <si>
    <t>ИП Мартюшов</t>
  </si>
  <si>
    <t>самцы с неокостеневшими рогами (пантами)</t>
  </si>
  <si>
    <t>самцы</t>
  </si>
  <si>
    <t>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</si>
</sst>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" fontId="1" fillId="2" borderId="0" xfId="0" applyNumberFormat="1" applyFont="1" applyFill="1"/>
    <xf numFmtId="0" fontId="18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14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164" fontId="10" fillId="2" borderId="19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2" fontId="17" fillId="2" borderId="6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/>
    </xf>
    <xf numFmtId="0" fontId="10" fillId="2" borderId="19" xfId="0" applyFont="1" applyFill="1" applyBorder="1"/>
    <xf numFmtId="0" fontId="14" fillId="2" borderId="19" xfId="0" applyFont="1" applyFill="1" applyBorder="1" applyAlignment="1"/>
    <xf numFmtId="49" fontId="14" fillId="2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0" fontId="20" fillId="0" borderId="0" xfId="0" applyFont="1"/>
    <xf numFmtId="2" fontId="10" fillId="2" borderId="7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5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textRotation="90" wrapText="1"/>
    </xf>
    <xf numFmtId="1" fontId="8" fillId="2" borderId="18" xfId="0" applyNumberFormat="1" applyFont="1" applyFill="1" applyBorder="1" applyAlignment="1">
      <alignment horizontal="center" vertical="center" textRotation="90"/>
    </xf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vertical="center"/>
    </xf>
    <xf numFmtId="0" fontId="20" fillId="2" borderId="0" xfId="0" applyFont="1" applyFill="1"/>
    <xf numFmtId="0" fontId="19" fillId="2" borderId="0" xfId="0" applyFont="1" applyFill="1" applyAlignment="1">
      <alignment horizontal="center"/>
    </xf>
    <xf numFmtId="1" fontId="18" fillId="2" borderId="0" xfId="0" applyNumberFormat="1" applyFont="1" applyFill="1"/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/>
    <xf numFmtId="0" fontId="7" fillId="2" borderId="1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top" wrapText="1"/>
    </xf>
    <xf numFmtId="0" fontId="17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/>
    <xf numFmtId="0" fontId="1" fillId="2" borderId="17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K26"/>
  <sheetViews>
    <sheetView tabSelected="1" zoomScale="80" zoomScaleNormal="80" workbookViewId="0">
      <pane xSplit="6" ySplit="12" topLeftCell="G17" activePane="bottomRight" state="frozen"/>
      <selection pane="topRight" activeCell="L1" sqref="L1"/>
      <selection pane="bottomLeft" activeCell="A15" sqref="A15"/>
      <selection pane="bottomRight" activeCell="L23" sqref="L23:P23"/>
    </sheetView>
  </sheetViews>
  <sheetFormatPr defaultRowHeight="15.75" x14ac:dyDescent="0.25"/>
  <cols>
    <col min="1" max="1" width="7.5703125" style="38" customWidth="1"/>
    <col min="2" max="2" width="48" style="39" customWidth="1"/>
    <col min="3" max="3" width="15.5703125" style="3" customWidth="1"/>
    <col min="4" max="4" width="10.5703125" style="3" customWidth="1"/>
    <col min="5" max="5" width="10.85546875" style="4" customWidth="1"/>
    <col min="6" max="6" width="19.7109375" style="5" customWidth="1"/>
    <col min="7" max="7" width="9.140625" style="6"/>
    <col min="8" max="8" width="9.140625" style="3"/>
    <col min="9" max="9" width="9.140625" style="7"/>
    <col min="10" max="10" width="13" style="3" bestFit="1" customWidth="1"/>
    <col min="11" max="11" width="9.140625" style="3"/>
    <col min="12" max="14" width="8.85546875" style="1" customWidth="1"/>
    <col min="15" max="16" width="10.5703125" style="1" bestFit="1" customWidth="1"/>
    <col min="17" max="89" width="9.140625" style="38"/>
  </cols>
  <sheetData>
    <row r="2" spans="1:89" ht="18.75" x14ac:dyDescent="0.3">
      <c r="E2" s="61" t="s">
        <v>0</v>
      </c>
      <c r="F2" s="62"/>
    </row>
    <row r="3" spans="1:89" ht="18.75" x14ac:dyDescent="0.25">
      <c r="F3" s="40" t="s">
        <v>1</v>
      </c>
    </row>
    <row r="4" spans="1:89" ht="18.75" x14ac:dyDescent="0.25">
      <c r="F4" s="40" t="s">
        <v>2</v>
      </c>
    </row>
    <row r="5" spans="1:89" ht="18.75" x14ac:dyDescent="0.25">
      <c r="F5" s="40" t="s">
        <v>38</v>
      </c>
    </row>
    <row r="6" spans="1:89" ht="16.5" thickBot="1" x14ac:dyDescent="0.3"/>
    <row r="7" spans="1:89" ht="15" x14ac:dyDescent="0.25">
      <c r="A7" s="63" t="s">
        <v>3</v>
      </c>
      <c r="B7" s="66" t="s">
        <v>4</v>
      </c>
      <c r="C7" s="69" t="s">
        <v>5</v>
      </c>
      <c r="D7" s="72" t="s">
        <v>6</v>
      </c>
      <c r="E7" s="73"/>
      <c r="F7" s="76" t="s">
        <v>7</v>
      </c>
      <c r="G7" s="55" t="s">
        <v>8</v>
      </c>
      <c r="H7" s="56"/>
      <c r="I7" s="56"/>
      <c r="J7" s="56"/>
      <c r="K7" s="56"/>
      <c r="L7" s="56"/>
      <c r="M7" s="56"/>
      <c r="N7" s="56"/>
      <c r="O7" s="56"/>
      <c r="P7" s="57"/>
    </row>
    <row r="8" spans="1:89" ht="14.45" customHeight="1" x14ac:dyDescent="0.25">
      <c r="A8" s="64"/>
      <c r="B8" s="67"/>
      <c r="C8" s="70"/>
      <c r="D8" s="74"/>
      <c r="E8" s="75"/>
      <c r="F8" s="77"/>
      <c r="G8" s="58" t="s">
        <v>9</v>
      </c>
      <c r="H8" s="59"/>
      <c r="I8" s="58" t="s">
        <v>10</v>
      </c>
      <c r="J8" s="60"/>
      <c r="K8" s="60"/>
      <c r="L8" s="60"/>
      <c r="M8" s="60"/>
      <c r="N8" s="60"/>
      <c r="O8" s="60"/>
      <c r="P8" s="59"/>
    </row>
    <row r="9" spans="1:89" ht="14.45" customHeight="1" x14ac:dyDescent="0.25">
      <c r="A9" s="64"/>
      <c r="B9" s="67"/>
      <c r="C9" s="70"/>
      <c r="D9" s="74"/>
      <c r="E9" s="75"/>
      <c r="F9" s="77"/>
      <c r="G9" s="41"/>
      <c r="H9" s="42"/>
      <c r="I9" s="41"/>
      <c r="J9" s="43"/>
      <c r="K9" s="43"/>
      <c r="L9" s="44"/>
      <c r="M9" s="44"/>
      <c r="N9" s="44"/>
      <c r="O9" s="44"/>
      <c r="P9" s="45"/>
    </row>
    <row r="10" spans="1:89" ht="15" customHeight="1" thickBot="1" x14ac:dyDescent="0.3">
      <c r="A10" s="64"/>
      <c r="B10" s="67"/>
      <c r="C10" s="70"/>
      <c r="D10" s="74"/>
      <c r="E10" s="75"/>
      <c r="F10" s="77"/>
      <c r="G10" s="82" t="s">
        <v>11</v>
      </c>
      <c r="H10" s="84" t="s">
        <v>12</v>
      </c>
      <c r="I10" s="86" t="s">
        <v>11</v>
      </c>
      <c r="J10" s="84" t="s">
        <v>12</v>
      </c>
      <c r="K10" s="88" t="s">
        <v>13</v>
      </c>
      <c r="L10" s="79" t="s">
        <v>14</v>
      </c>
      <c r="M10" s="80"/>
      <c r="N10" s="80"/>
      <c r="O10" s="80"/>
      <c r="P10" s="81"/>
    </row>
    <row r="11" spans="1:89" ht="156.75" customHeight="1" thickBot="1" x14ac:dyDescent="0.3">
      <c r="A11" s="65"/>
      <c r="B11" s="68"/>
      <c r="C11" s="71"/>
      <c r="D11" s="46" t="s">
        <v>16</v>
      </c>
      <c r="E11" s="47" t="s">
        <v>17</v>
      </c>
      <c r="F11" s="78"/>
      <c r="G11" s="83"/>
      <c r="H11" s="85"/>
      <c r="I11" s="87"/>
      <c r="J11" s="85"/>
      <c r="K11" s="89"/>
      <c r="L11" s="48" t="s">
        <v>19</v>
      </c>
      <c r="M11" s="48" t="s">
        <v>40</v>
      </c>
      <c r="N11" s="48" t="s">
        <v>41</v>
      </c>
      <c r="O11" s="48" t="s">
        <v>18</v>
      </c>
      <c r="P11" s="49" t="s">
        <v>15</v>
      </c>
    </row>
    <row r="12" spans="1:89" s="35" customFormat="1" x14ac:dyDescent="0.25">
      <c r="A12" s="50">
        <v>1</v>
      </c>
      <c r="B12" s="51">
        <v>2</v>
      </c>
      <c r="C12" s="33">
        <v>3</v>
      </c>
      <c r="D12" s="33">
        <v>4</v>
      </c>
      <c r="E12" s="33">
        <v>5</v>
      </c>
      <c r="F12" s="33">
        <v>6</v>
      </c>
      <c r="G12" s="34">
        <v>7</v>
      </c>
      <c r="H12" s="33">
        <v>8</v>
      </c>
      <c r="I12" s="17">
        <v>9</v>
      </c>
      <c r="J12" s="33">
        <v>10</v>
      </c>
      <c r="K12" s="33">
        <v>12</v>
      </c>
      <c r="L12" s="34">
        <v>13</v>
      </c>
      <c r="M12" s="34">
        <v>14</v>
      </c>
      <c r="N12" s="34">
        <v>15</v>
      </c>
      <c r="O12" s="34">
        <v>16</v>
      </c>
      <c r="P12" s="34">
        <v>17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</row>
    <row r="13" spans="1:89" s="3" customFormat="1" ht="15" x14ac:dyDescent="0.25">
      <c r="A13" s="91" t="s">
        <v>22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</row>
    <row r="14" spans="1:89" s="3" customFormat="1" x14ac:dyDescent="0.25">
      <c r="A14" s="32" t="s">
        <v>23</v>
      </c>
      <c r="B14" s="25" t="s">
        <v>21</v>
      </c>
      <c r="C14" s="18">
        <v>467.53</v>
      </c>
      <c r="D14" s="8">
        <v>224</v>
      </c>
      <c r="E14" s="9">
        <v>436</v>
      </c>
      <c r="F14" s="36">
        <f t="shared" ref="F14:F22" si="0">E14/C14</f>
        <v>0.93256047740251968</v>
      </c>
      <c r="G14" s="12">
        <f t="shared" ref="G14:G22" si="1">E14*H14%</f>
        <v>13.08</v>
      </c>
      <c r="H14" s="10">
        <v>3</v>
      </c>
      <c r="I14" s="14">
        <v>8</v>
      </c>
      <c r="J14" s="12">
        <f t="shared" ref="J14:J22" si="2">I14/E14%</f>
        <v>1.8348623853211008</v>
      </c>
      <c r="K14" s="10"/>
      <c r="L14" s="16">
        <v>0</v>
      </c>
      <c r="M14" s="16"/>
      <c r="N14" s="16"/>
      <c r="O14" s="16">
        <f>I14-L14-P14</f>
        <v>6</v>
      </c>
      <c r="P14" s="16">
        <v>2</v>
      </c>
    </row>
    <row r="15" spans="1:89" s="3" customFormat="1" x14ac:dyDescent="0.25">
      <c r="A15" s="32" t="s">
        <v>24</v>
      </c>
      <c r="B15" s="25" t="s">
        <v>25</v>
      </c>
      <c r="C15" s="18">
        <v>365.45</v>
      </c>
      <c r="D15" s="8">
        <v>150</v>
      </c>
      <c r="E15" s="9">
        <v>293</v>
      </c>
      <c r="F15" s="36">
        <f t="shared" si="0"/>
        <v>0.80175126556300458</v>
      </c>
      <c r="G15" s="12">
        <f t="shared" si="1"/>
        <v>8.7899999999999991</v>
      </c>
      <c r="H15" s="10">
        <v>3</v>
      </c>
      <c r="I15" s="14">
        <v>8</v>
      </c>
      <c r="J15" s="12">
        <f t="shared" si="2"/>
        <v>2.7303754266211602</v>
      </c>
      <c r="K15" s="10"/>
      <c r="L15" s="16">
        <v>1</v>
      </c>
      <c r="M15" s="16"/>
      <c r="N15" s="16"/>
      <c r="O15" s="16">
        <v>3</v>
      </c>
      <c r="P15" s="16">
        <v>4</v>
      </c>
    </row>
    <row r="16" spans="1:89" s="3" customFormat="1" x14ac:dyDescent="0.25">
      <c r="A16" s="32" t="s">
        <v>26</v>
      </c>
      <c r="B16" s="25" t="s">
        <v>27</v>
      </c>
      <c r="C16" s="18">
        <v>30.57</v>
      </c>
      <c r="D16" s="8">
        <v>17</v>
      </c>
      <c r="E16" s="9">
        <v>116</v>
      </c>
      <c r="F16" s="36">
        <f t="shared" si="0"/>
        <v>3.7945698397121359</v>
      </c>
      <c r="G16" s="12">
        <f t="shared" si="1"/>
        <v>8.120000000000001</v>
      </c>
      <c r="H16" s="10">
        <v>7</v>
      </c>
      <c r="I16" s="14">
        <v>8</v>
      </c>
      <c r="J16" s="12">
        <f t="shared" si="2"/>
        <v>6.8965517241379315</v>
      </c>
      <c r="K16" s="10"/>
      <c r="L16" s="16">
        <f>I16*15%</f>
        <v>1.2</v>
      </c>
      <c r="M16" s="16"/>
      <c r="N16" s="16"/>
      <c r="O16" s="16">
        <v>5</v>
      </c>
      <c r="P16" s="16">
        <f>I16*20%</f>
        <v>1.6</v>
      </c>
    </row>
    <row r="17" spans="1:16" s="3" customFormat="1" x14ac:dyDescent="0.25">
      <c r="A17" s="32" t="s">
        <v>28</v>
      </c>
      <c r="B17" s="25" t="s">
        <v>29</v>
      </c>
      <c r="C17" s="18">
        <v>47.122</v>
      </c>
      <c r="D17" s="8">
        <v>12</v>
      </c>
      <c r="E17" s="9">
        <v>65</v>
      </c>
      <c r="F17" s="36">
        <f t="shared" si="0"/>
        <v>1.3793981579729213</v>
      </c>
      <c r="G17" s="12">
        <f t="shared" si="1"/>
        <v>3.25</v>
      </c>
      <c r="H17" s="10">
        <v>5</v>
      </c>
      <c r="I17" s="14">
        <v>3</v>
      </c>
      <c r="J17" s="12">
        <f t="shared" si="2"/>
        <v>4.615384615384615</v>
      </c>
      <c r="K17" s="10"/>
      <c r="L17" s="16"/>
      <c r="M17" s="16"/>
      <c r="N17" s="16"/>
      <c r="O17" s="16">
        <v>2</v>
      </c>
      <c r="P17" s="16">
        <v>1</v>
      </c>
    </row>
    <row r="18" spans="1:16" s="3" customFormat="1" x14ac:dyDescent="0.25">
      <c r="A18" s="32" t="s">
        <v>42</v>
      </c>
      <c r="B18" s="25" t="s">
        <v>31</v>
      </c>
      <c r="C18" s="18">
        <v>299.57100000000003</v>
      </c>
      <c r="D18" s="8">
        <v>459</v>
      </c>
      <c r="E18" s="9">
        <v>715</v>
      </c>
      <c r="F18" s="36">
        <f t="shared" si="0"/>
        <v>2.3867463806576734</v>
      </c>
      <c r="G18" s="12">
        <f t="shared" si="1"/>
        <v>50.050000000000004</v>
      </c>
      <c r="H18" s="10">
        <v>7</v>
      </c>
      <c r="I18" s="14">
        <v>50</v>
      </c>
      <c r="J18" s="12">
        <f t="shared" si="2"/>
        <v>6.9930069930069925</v>
      </c>
      <c r="K18" s="10"/>
      <c r="L18" s="16">
        <v>7</v>
      </c>
      <c r="M18" s="16"/>
      <c r="N18" s="16"/>
      <c r="O18" s="16">
        <v>33</v>
      </c>
      <c r="P18" s="16">
        <v>10</v>
      </c>
    </row>
    <row r="19" spans="1:16" s="3" customFormat="1" x14ac:dyDescent="0.25">
      <c r="A19" s="32" t="s">
        <v>30</v>
      </c>
      <c r="B19" s="25" t="s">
        <v>39</v>
      </c>
      <c r="C19" s="18">
        <v>58.94</v>
      </c>
      <c r="D19" s="8">
        <v>0</v>
      </c>
      <c r="E19" s="9">
        <v>118</v>
      </c>
      <c r="F19" s="36">
        <f t="shared" si="0"/>
        <v>2.0020359687818119</v>
      </c>
      <c r="G19" s="12">
        <f t="shared" si="1"/>
        <v>8.2600000000000016</v>
      </c>
      <c r="H19" s="10">
        <v>7</v>
      </c>
      <c r="I19" s="14">
        <v>8</v>
      </c>
      <c r="J19" s="12">
        <f t="shared" si="2"/>
        <v>6.7796610169491531</v>
      </c>
      <c r="K19" s="10"/>
      <c r="L19" s="16">
        <v>1</v>
      </c>
      <c r="M19" s="16"/>
      <c r="N19" s="16"/>
      <c r="O19" s="16">
        <v>5</v>
      </c>
      <c r="P19" s="16">
        <v>2</v>
      </c>
    </row>
    <row r="20" spans="1:16" s="3" customFormat="1" x14ac:dyDescent="0.25">
      <c r="A20" s="32" t="s">
        <v>32</v>
      </c>
      <c r="B20" s="25" t="s">
        <v>33</v>
      </c>
      <c r="C20" s="18">
        <v>54.54</v>
      </c>
      <c r="D20" s="8">
        <v>46</v>
      </c>
      <c r="E20" s="9">
        <v>102</v>
      </c>
      <c r="F20" s="36">
        <f t="shared" si="0"/>
        <v>1.8701870187018703</v>
      </c>
      <c r="G20" s="12">
        <f t="shared" si="1"/>
        <v>5.1000000000000005</v>
      </c>
      <c r="H20" s="10">
        <v>5</v>
      </c>
      <c r="I20" s="14">
        <v>5</v>
      </c>
      <c r="J20" s="12">
        <f t="shared" si="2"/>
        <v>4.9019607843137258</v>
      </c>
      <c r="K20" s="10"/>
      <c r="L20" s="16"/>
      <c r="M20" s="16"/>
      <c r="N20" s="16"/>
      <c r="O20" s="16">
        <v>4</v>
      </c>
      <c r="P20" s="16">
        <f>I20*20%</f>
        <v>1</v>
      </c>
    </row>
    <row r="21" spans="1:16" s="3" customFormat="1" x14ac:dyDescent="0.25">
      <c r="A21" s="32" t="s">
        <v>34</v>
      </c>
      <c r="B21" s="19" t="s">
        <v>35</v>
      </c>
      <c r="C21" s="20">
        <v>35.200000000000003</v>
      </c>
      <c r="D21" s="8">
        <v>88</v>
      </c>
      <c r="E21" s="9">
        <v>198</v>
      </c>
      <c r="F21" s="36">
        <f t="shared" si="0"/>
        <v>5.6249999999999991</v>
      </c>
      <c r="G21" s="12">
        <f t="shared" si="1"/>
        <v>15.84</v>
      </c>
      <c r="H21" s="10">
        <v>8</v>
      </c>
      <c r="I21" s="14">
        <v>15</v>
      </c>
      <c r="J21" s="12">
        <f t="shared" si="2"/>
        <v>7.5757575757575761</v>
      </c>
      <c r="K21" s="10"/>
      <c r="L21" s="16">
        <f>I21*15%</f>
        <v>2.25</v>
      </c>
      <c r="M21" s="16"/>
      <c r="N21" s="16"/>
      <c r="O21" s="16">
        <v>10</v>
      </c>
      <c r="P21" s="16">
        <v>3</v>
      </c>
    </row>
    <row r="22" spans="1:16" s="3" customFormat="1" x14ac:dyDescent="0.25">
      <c r="A22" s="32" t="s">
        <v>36</v>
      </c>
      <c r="B22" s="31" t="s">
        <v>37</v>
      </c>
      <c r="C22" s="29">
        <v>27.66</v>
      </c>
      <c r="D22" s="26">
        <v>50</v>
      </c>
      <c r="E22" s="11">
        <v>65</v>
      </c>
      <c r="F22" s="36">
        <f t="shared" si="0"/>
        <v>2.3499638467100508</v>
      </c>
      <c r="G22" s="12">
        <f t="shared" si="1"/>
        <v>4.5500000000000007</v>
      </c>
      <c r="H22" s="10">
        <v>7</v>
      </c>
      <c r="I22" s="14">
        <v>2</v>
      </c>
      <c r="J22" s="12">
        <f t="shared" si="2"/>
        <v>3.0769230769230766</v>
      </c>
      <c r="K22" s="10"/>
      <c r="L22" s="16"/>
      <c r="M22" s="16"/>
      <c r="N22" s="16"/>
      <c r="O22" s="16">
        <v>1</v>
      </c>
      <c r="P22" s="16">
        <v>1</v>
      </c>
    </row>
    <row r="23" spans="1:16" s="3" customFormat="1" x14ac:dyDescent="0.25">
      <c r="A23" s="30"/>
      <c r="B23" s="21" t="s">
        <v>20</v>
      </c>
      <c r="C23" s="27">
        <f>SUM(C14:C22)</f>
        <v>1386.5830000000001</v>
      </c>
      <c r="D23" s="28">
        <f>SUM(D14:D22)</f>
        <v>1046</v>
      </c>
      <c r="E23" s="22">
        <f>SUM(E14:E22)</f>
        <v>2108</v>
      </c>
      <c r="F23" s="23"/>
      <c r="G23" s="13">
        <f>SUM(G14:G22)</f>
        <v>117.03999999999999</v>
      </c>
      <c r="H23" s="10"/>
      <c r="I23" s="24">
        <f>SUM(I14:I22)</f>
        <v>107</v>
      </c>
      <c r="J23" s="15"/>
      <c r="K23" s="10"/>
      <c r="L23" s="37">
        <f>SUM(L14:L21)</f>
        <v>12.45</v>
      </c>
      <c r="M23" s="37"/>
      <c r="N23" s="37"/>
      <c r="O23" s="37">
        <v>69</v>
      </c>
      <c r="P23" s="37">
        <v>26</v>
      </c>
    </row>
    <row r="25" spans="1:16" ht="15" x14ac:dyDescent="0.2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1:16" ht="18.75" x14ac:dyDescent="0.3">
      <c r="B26" s="53"/>
      <c r="C26" s="2"/>
      <c r="D26" s="2"/>
      <c r="E26" s="2"/>
      <c r="F26" s="2"/>
      <c r="G26" s="2"/>
      <c r="H26" s="2"/>
      <c r="I26" s="2"/>
      <c r="J26" s="2"/>
      <c r="K26" s="2"/>
      <c r="L26" s="54"/>
      <c r="M26" s="54"/>
      <c r="N26" s="54"/>
      <c r="O26" s="54"/>
    </row>
  </sheetData>
  <mergeCells count="17">
    <mergeCell ref="B25:O25"/>
    <mergeCell ref="A13:P13"/>
    <mergeCell ref="G7:P7"/>
    <mergeCell ref="G8:H8"/>
    <mergeCell ref="I8:P8"/>
    <mergeCell ref="E2:F2"/>
    <mergeCell ref="A7:A11"/>
    <mergeCell ref="B7:B11"/>
    <mergeCell ref="C7:C11"/>
    <mergeCell ref="D7:E10"/>
    <mergeCell ref="F7:F11"/>
    <mergeCell ref="L10:P10"/>
    <mergeCell ref="G10:G11"/>
    <mergeCell ref="H10:H11"/>
    <mergeCell ref="I10:I11"/>
    <mergeCell ref="J10:J11"/>
    <mergeCell ref="K10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2022-05-25T07:06:31Z</dcterms:modified>
</cp:coreProperties>
</file>