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018" sheetId="1" r:id="rId1"/>
    <sheet name="Лист2" sheetId="2" r:id="rId2"/>
    <sheet name="Лист3" sheetId="3" r:id="rId3"/>
  </sheets>
  <definedNames>
    <definedName name="_xlnm.Print_Area" localSheetId="0">'2018'!$A$1:$C$117</definedName>
  </definedNames>
  <calcPr fullCalcOnLoad="1"/>
</workbook>
</file>

<file path=xl/sharedStrings.xml><?xml version="1.0" encoding="utf-8"?>
<sst xmlns="http://schemas.openxmlformats.org/spreadsheetml/2006/main" count="204" uniqueCount="165">
  <si>
    <t>Код бюджетной классификации Российской Федерации</t>
  </si>
  <si>
    <t>Наименование доходов</t>
  </si>
  <si>
    <t>Сумма (тыс. рублей)</t>
  </si>
  <si>
    <t>1 00 00000 00 0000 000</t>
  </si>
  <si>
    <t>ДОХОДЫ, НАЛОГОВЫЕ И НЕНАЛОГОВЫЕ, всего, В ТОМ ЧИСЛЕ: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</si>
  <si>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</si>
  <si>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</si>
  <si>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</si>
  <si>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</si>
  <si>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</si>
  <si>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</si>
  <si>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реализуемых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</si>
  <si>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</si>
  <si>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</si>
  <si>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</si>
  <si>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</si>
  <si>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</si>
  <si>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</si>
  <si>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</si>
  <si>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 в связи с применением патентной системы налогообложения</t>
  </si>
  <si>
    <t>107 00000 00 0000 000</t>
  </si>
  <si>
    <t>Налоги, сборы и регулярные платежи за пользование природными ресурсами на имущество</t>
  </si>
  <si>
    <t xml:space="preserve">                             в  том числе:</t>
  </si>
  <si>
    <t>107 01020 01 0000 110</t>
  </si>
  <si>
    <t>Налог на добычу общераспространенных полезных ископаемых</t>
  </si>
  <si>
    <t>107 01030 01 0000 110</t>
  </si>
  <si>
    <t>Налог на добычу прочих  полезных ископаемых</t>
  </si>
  <si>
    <t>1 08 00000 00 0000 000</t>
  </si>
  <si>
    <t>Государственная пошлина, сборы</t>
  </si>
  <si>
    <t>1 11 00000 00 0000 000</t>
  </si>
  <si>
    <t>Доходы от 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</si>
  <si>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</si>
  <si>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</si>
  <si>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</si>
  <si>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</si>
  <si>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112 00000 00 0000 000</t>
  </si>
  <si>
    <t>Платежи за пользование природными ресурсами</t>
  </si>
  <si>
    <t xml:space="preserve">112 01000 01  0000 120 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</si>
  <si>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</si>
  <si>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</si>
  <si>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</si>
  <si>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</si>
  <si>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</si>
  <si>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</si>
  <si>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200 00000 00 0000 000</t>
  </si>
  <si>
    <t>БЕЗВОЗМЕЗДНЫЕ ПОСТУПЛЕНИЯ, всего</t>
  </si>
  <si>
    <t>202 00000 00 0000 000</t>
  </si>
  <si>
    <t>202 010000 00 0000 151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</si>
  <si>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</si>
  <si>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 на выравнивание бюджетной обеспеченности муниципальных районов </t>
  </si>
  <si>
    <t>Прочие субсидии бюджетам муниципальных районов :</t>
  </si>
  <si>
    <t>В том числе:</t>
  </si>
  <si>
    <t>Субсидии бюджетам  муниципальных районов на реализацию Закона Забайкальского края от 11 июля 2013  года № 858-ЗЗК «Об отдельных вопросах в сфере образования» в части увеличения тарифной ставки (должностного оклада) на 25 процентов в поселках городского типа (рабочих поселках) (кроме  педагогических работников муниципальных общеобразовательных организаций)</t>
  </si>
  <si>
    <t>Субвенции  бюджетам  муниципальных районов на выполнение передаваемых  полномочий субъектов Российской Федерации всего</t>
  </si>
  <si>
    <t>Субвенции  бюджетам  муниципальных районов на осуществление государственных полномочий  в сфере государственного управления охраной  труда в соответствии с   Законом  Забайкальского края от 29 декабря 2008 года № 100-ЗЗК  «О наделении органов местного самоуправления муниципальных районов  и городских округов отдельными государственными полномочиями в сфере  государственного управления   охраной труда»</t>
  </si>
  <si>
    <t>Субвенции  бюджетам  муниципальных районов на осуществление государственного полномочия по созданию административных комиссий в Забайкальском крае в соответствии с Законом Забайкальского края от 4 июня 2009 года № 191-ЗЗК «Об организации деятельности административных  комиссий и о наделении органов местного самоуправления муниципальных районов и городских округов государственным полномочием по созданию</t>
  </si>
  <si>
    <t>административных комиссий в Забайкальском крае»</t>
  </si>
  <si>
    <t>Субвенции бюджетам муниципальных районов на осуществление государственных  полномочий  по расчету и предоставлению дотаций бюджетам поселений на выравнивание бюджетной обеспеченности в соответствии с Законом Забайкальского края  от  20.12. 2011г № 608-ЗЗК   «О межбюджетных отношениях в Забайкальском крае»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</si>
  <si>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</si>
  <si>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 муниципальных районов на осуществление государственного полномочия  по обеспечению бесплатным питанием детей из малоимущих семей, обучающихся в муниципальных общеобразовательных учреждениях Забайкальского края в соответствии с Законом Забайкальского края от 25 декабря 2008 года № 88-ЗЗК  «Об обеспечении бесплатным питанием детей из малоимущих семей, обучающихся в государственных и муниципальных общеобразовательных учреждениях Забайкальского края,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муниципальных общеобразовательных учреждениях Забайкальского края»</t>
  </si>
  <si>
    <t>Субвенции  бюджетам  муниципальных районов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</si>
  <si>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Всего доходов</t>
  </si>
  <si>
    <t>Налоговые доходы, в том числе:</t>
  </si>
  <si>
    <t>Неналоговые доходы, в том числе</t>
  </si>
  <si>
    <t>БЕЗВОЗМЕЗДНЫЕ ПОСТУПЛЕНИЯ ОТ ДРУГИХ БЮДЖЕТОВ  БЮДЖЕТНОЙ  СИСТЕМЫ  РОССИЙСКОЙ  ФЕДЕРАЦИИ</t>
  </si>
  <si>
    <t>Субсидии  бюджетам субъектов Российской Федерации и муниципальных образований (межбюджетные субсидии)</t>
  </si>
  <si>
    <t>113 00000 00 0000 000</t>
  </si>
  <si>
    <t>Доходы от  оказания платных услуг (работ) и компенсации затрат государства</t>
  </si>
  <si>
    <t>Субвенции  бюджетам  муниципальных районов на  осуществление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</si>
  <si>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общего образования в муниципальных  образовательных организациях общедоступного и бесплатного 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</si>
  <si>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субъектов  Российской Федерации и муниципальных образований</t>
  </si>
  <si>
    <t>Доходы  бюджета муниципального района «Читинский район» по кодам бюджетной  классификации Российской Федерации по основным источникам поступлений, в том числе межбюджетные трансферты, получаемые   из других   бюджетов  бюджетной системы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</si>
  <si>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</si>
  <si>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</si>
  <si>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</si>
  <si>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</si>
  <si>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</si>
  <si>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</si>
  <si>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</si>
  <si>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</si>
  <si>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</si>
  <si>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1 01 02030 01 0000 110</t>
  </si>
  <si>
    <t xml:space="preserve"> 1 01 02040 01 0000 110</t>
  </si>
  <si>
    <t>1 03 02230 01 0000 110</t>
  </si>
  <si>
    <t xml:space="preserve"> 1 03 02250 01 0000 110</t>
  </si>
  <si>
    <t xml:space="preserve"> 1 03 02240 01 0000 110</t>
  </si>
  <si>
    <t xml:space="preserve">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</si>
  <si>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</si>
  <si>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</si>
  <si>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</si>
  <si>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 1 11 05013 13 0000 120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</si>
  <si>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</si>
  <si>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</si>
  <si>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1 14 00000 00 0000 000</t>
  </si>
  <si>
    <t xml:space="preserve"> 1 14 06010 00 0000 430</t>
  </si>
  <si>
    <t>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</si>
  <si>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</si>
  <si>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</si>
  <si>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</si>
  <si>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</si>
  <si>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1 01 02020 01 0000 110</t>
  </si>
  <si>
    <t xml:space="preserve">Субвенции  бюджетам  муниципальных районов на предоставление компенсации части родительской платы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</t>
  </si>
  <si>
    <t>202 35118 05 0000 151</t>
  </si>
  <si>
    <t xml:space="preserve">Субвенции  бюджетам  муниципальных районов на осуществление государственных полномочий Российской Федерации на осуществление воинского учета на территориях, 
на которых отсутствуют структурные подразделения военных комиссариатов, 
в соответствии с Федеральным законом от 28 марта 1998 года № 53-ФЗ 
"О воинской обязанности и военной службе" 
</t>
  </si>
  <si>
    <t>Субвенции  бюджетам  муниципальных районов на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 в соответствии с Законом Забайкальского края от 29.03.2010 г. № 346-ЗЗК  «О наделении органов местного самоуправления муниципальных районов и городских округов Забайкальского края государственными государственного полномочия по  воспитанию и обучению детей-инвалидов в муниципальных дошкольных образовательных учреждениях, а также предоставлению компенсации затрат родителей (законных представителей) на воспитание и обучение детей-инвалидов на дому »</t>
  </si>
  <si>
    <t xml:space="preserve">Субвенции бюджетам  муниципальных районов на осуществление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 в соответствии с Законом Забайкальского края от 19 декабря 2016 года № 1426-ЗЗК 
"О наделении органов местного самоуправления муниципальных районов "Агинский район", "Петровск-Забайкальский район" и "Читинский район" в Забайкальском крае отдельными государственными полномочиями в сфере организации транспортного обслуживания населения автомобильным транспортом в межмуниципальном сообщении" </t>
  </si>
  <si>
    <t>2 02 35120 05 0000 151</t>
  </si>
  <si>
    <t>2 02 30024 05 0000 151</t>
  </si>
  <si>
    <t>202 30000 00 0000 151</t>
  </si>
  <si>
    <t>2 02 30027 05 0000 151</t>
  </si>
  <si>
    <t>2 02 29999 05 0000 151</t>
  </si>
  <si>
    <t>202 20000 00 0000 151</t>
  </si>
  <si>
    <t>2 02 15001 05 0000 151</t>
  </si>
  <si>
    <t xml:space="preserve">Субвенции  бюджетам  муниципальных районовна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от 20 декабря 2011 года № 608-ЗЗК "О межбюджетных отношениях в Забайкальском крае" 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</si>
  <si>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</si>
  <si>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Субсидия на выравнивание обеспеченности муниципальных районов (городских округов) Забайкальского края на реализацию отдельных расходных обязательств муниципальных районов (городских округов) Забайкальского края</t>
  </si>
  <si>
    <t>Субсидия на реализацию мероприятий проекта «Забайкалье - территория будущего»</t>
  </si>
  <si>
    <t>Субсидии бюджетам муниципальных районов на модернизацию объектов теплоэнергетики и капитальный ремонт объектов коммунальной инфраструктуры, находящихся в муниципальной собственности</t>
  </si>
  <si>
    <t>Субвенции  бюджетам  муниципальных районов на реализацию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</si>
  <si>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Единая субвенция в сфере государственного управления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</si>
  <si>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 xml:space="preserve">Субвенция  в сфере образования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</si>
  <si>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>202 40 000 00 0000 151</t>
  </si>
  <si>
    <t>Иные межбюджетные трансферты</t>
  </si>
  <si>
    <t>202 40014 05 0000 151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</si>
  <si>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</si>
  <si>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218 00 000 00 0000 000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</si>
  <si>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, имеющих целевое назначение, прошлых лет</t>
  </si>
  <si>
    <t>218 60 010 05 0000 151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</si>
  <si>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 из бюджетов поселений</t>
  </si>
  <si>
    <t>219 00 000 00 0000 000</t>
  </si>
  <si>
    <t xml:space="preserve">Возврат остатков субсидий, субвенций  и иных межбюджетных трансфертов, имеющих целевое назначение, прошлых лет </t>
  </si>
  <si>
    <t xml:space="preserve">219 60 000 05 0000 151 </t>
  </si>
  <si>
    <t xml:space="preserve">Возврат остатков субсидий, субвенций и иных межбюджетных трансфертов, имеющих целевое назначение, прошлых лет  из бюджетов муниципальных районов </t>
  </si>
  <si>
    <t>Субсидии бюджетам муниципальных районов 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</si>
  <si>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Субсидии бюджетам муниципальных районов на реализацию мероприятий по капитальному ремонту спортивных залов в муниципальных общеобразовательных организациях</t>
  </si>
  <si>
    <t xml:space="preserve">Субвенции  бюджетам  муниципальных районов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</si>
  <si>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</si>
  <si>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>202 25555 05 0000 151</t>
  </si>
  <si>
    <t>Субсидии бюджетам муниципальных районов на поддержку муниципальных программ формирования городской среды</t>
  </si>
  <si>
    <t>202 25567 05 0000 151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</si>
  <si>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</si>
  <si>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202 25519 05 0000 151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</si>
  <si>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</si>
  <si>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Субсидии бюджетам муниципальных районов на поддержку отрасли культуры</t>
  </si>
  <si>
    <t>2 02 15002 05 0000 151</t>
  </si>
  <si>
    <t>Дотации бюджетам муниципальных районов  на поддержку мер по обеспечению сбалансированности бюджетов</t>
  </si>
  <si>
    <t>202 25027 05 0000 151</t>
  </si>
  <si>
    <t>Субсидии бюджетам муниципальных районов на реализацию мероприятий государственной программы "Доступная среда на 2011-2020 годы</t>
  </si>
  <si>
    <t>Субсидии бюджетам муниципальных районов  на реализацию мероприятий по подготовке документов территориального планирования</t>
  </si>
  <si>
    <t>Субсидии бюджетам муниципальных районов  на организацию отдыха и оздоровления детей в каникулярное время</t>
  </si>
  <si>
    <t>Субсидии бюджетам муниципальных районов насофинансирование капитальных вложений в объекты государственной (муниципальной собственности)</t>
  </si>
  <si>
    <t>Субсидии бюджетам мунципальных районов на выполнение указов Президента РФ по повышению оплаты труда отдельных категорий работников учреждений бюджетной сферы</t>
  </si>
  <si>
    <t>Субсидии бюджетам муниципальных районов на развитие плоскостных сооружений в сельской местности</t>
  </si>
  <si>
    <t>202 20051 05 0000 151</t>
  </si>
  <si>
    <t>202 25077 05 0000 151</t>
  </si>
  <si>
    <t>202 25467 05 0000 151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</si>
  <si>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</si>
  <si>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Субсидии бюджетам мунципальных районов на реализацию мерпоприятия "Введение новых мест в общеобразовательных организациях, в том числе путём строительства объектов инфраструктуры общего образования" государственной программы Забайкальского края "Развитие образования Забайкальского края на 2014-2025 годы"</t>
  </si>
  <si>
    <t xml:space="preserve">Субвенции  бюджетам  муниципальных районов на осуществление выплат в рамках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
</t>
  </si>
  <si>
    <t xml:space="preserve">Субвенции  бюджетам  муниципальных районов на администрирование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</t>
  </si>
  <si>
    <t>202 49999 05 0000 151</t>
  </si>
  <si>
    <t>Резервные фондыисполнительных органов государственной власти субъекта Российской Федерации</t>
  </si>
  <si>
    <t>Субсидии бюджетам мунципальных районов на погашение просроченной кредиторской задолженности по отдельным расходным обязательствам муниципальных образований</t>
  </si>
  <si>
    <t>Субсидии бюджетам мунципальных районов на обеспечение мероприятий  по переселению граждан  из аварийного жилищного фонда с учётом малоэтажного жилищного строительства</t>
  </si>
  <si>
    <t xml:space="preserve">ПРИЛОЖЕНИЕ № 7
к   Решению Совета  муниципального района «Читинский район» № 395 от 28 декабря 2017 года
"О бюджете муниципального  района «Читинский район» на 2018 год" (в редакции Решения Совета  муниципального района
«Читинский район» № 33   от 25..12.2018 года"О внесении изменении в решение Совета муниципального района "Читинский район" № 395 от 28 декабря 2017г "О бюджете муниципального  района «Читинский район» на 2018 год"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</si>
</sst>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Arial Cyr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/>
      <bottom>
        <color indexed="63"/>
      </bottom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49" fontId="7" fillId="0" borderId="21" xfId="34" applyNumberFormat="1" applyFont="1" applyFill="1" applyBorder="1" applyProtection="1">
      <alignment horizontal="center"/>
      <protection/>
    </xf>
    <xf numFmtId="0" fontId="7" fillId="0" borderId="14" xfId="33" applyNumberFormat="1" applyFont="1" applyFill="1" applyBorder="1" applyAlignment="1" applyProtection="1">
      <alignment wrapText="1"/>
      <protection/>
    </xf>
    <xf numFmtId="49" fontId="7" fillId="0" borderId="22" xfId="34" applyNumberFormat="1" applyFont="1" applyFill="1" applyBorder="1" applyProtection="1">
      <alignment horizontal="center"/>
      <protection/>
    </xf>
    <xf numFmtId="0" fontId="7" fillId="0" borderId="23" xfId="33" applyNumberFormat="1" applyFont="1" applyFill="1" applyBorder="1" applyAlignment="1" applyProtection="1">
      <alignment wrapText="1"/>
      <protection/>
    </xf>
    <xf numFmtId="49" fontId="7" fillId="0" borderId="14" xfId="34" applyNumberFormat="1" applyFont="1" applyFill="1" applyBorder="1" applyProtection="1">
      <alignment horizontal="center"/>
      <protection/>
    </xf>
    <xf numFmtId="0" fontId="6" fillId="0" borderId="15" xfId="0" applyFont="1" applyFill="1" applyBorder="1" applyAlignment="1">
      <alignment wrapText="1"/>
    </xf>
    <xf numFmtId="0" fontId="7" fillId="0" borderId="18" xfId="33" applyNumberFormat="1" applyFont="1" applyFill="1" applyBorder="1" applyProtection="1">
      <alignment horizontal="left" wrapText="1" indent="2"/>
      <protection/>
    </xf>
    <xf numFmtId="49" fontId="7" fillId="0" borderId="19" xfId="34" applyNumberFormat="1" applyFont="1" applyFill="1" applyBorder="1" applyProtection="1">
      <alignment horizontal="center"/>
      <protection/>
    </xf>
    <xf numFmtId="0" fontId="7" fillId="0" borderId="14" xfId="33" applyNumberFormat="1" applyFont="1" applyFill="1" applyBorder="1" applyProtection="1">
      <alignment horizontal="left" wrapText="1" indent="2"/>
      <protection/>
    </xf>
    <xf numFmtId="0" fontId="7" fillId="0" borderId="19" xfId="33" applyNumberFormat="1" applyFont="1" applyFill="1" applyBorder="1" applyProtection="1">
      <alignment horizontal="left" wrapText="1" indent="2"/>
      <protection/>
    </xf>
    <xf numFmtId="49" fontId="7" fillId="0" borderId="12" xfId="34" applyNumberFormat="1" applyFont="1" applyFill="1" applyBorder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8" xfId="34" applyNumberFormat="1" applyFont="1" applyFill="1" applyBorder="1" applyProtection="1">
      <alignment horizontal="center"/>
      <protection/>
    </xf>
    <xf numFmtId="0" fontId="7" fillId="0" borderId="24" xfId="33" applyNumberFormat="1" applyFont="1" applyFill="1" applyBorder="1" applyProtection="1">
      <alignment horizontal="left" wrapText="1" indent="2"/>
      <protection/>
    </xf>
    <xf numFmtId="49" fontId="7" fillId="0" borderId="20" xfId="34" applyNumberFormat="1" applyFont="1" applyFill="1" applyBorder="1" applyProtection="1">
      <alignment horizontal="center"/>
      <protection/>
    </xf>
    <xf numFmtId="0" fontId="8" fillId="0" borderId="25" xfId="33" applyNumberFormat="1" applyFont="1" applyFill="1" applyBorder="1" applyProtection="1">
      <alignment horizontal="left" wrapText="1" indent="2"/>
      <protection/>
    </xf>
    <xf numFmtId="49" fontId="7" fillId="0" borderId="26" xfId="34" applyNumberFormat="1" applyFont="1" applyFill="1" applyBorder="1" applyProtection="1">
      <alignment horizontal="center"/>
      <protection/>
    </xf>
    <xf numFmtId="0" fontId="12" fillId="0" borderId="27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right"/>
    </xf>
    <xf numFmtId="0" fontId="7" fillId="0" borderId="21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49" fontId="6" fillId="0" borderId="2" xfId="34" applyNumberFormat="1" applyFont="1" applyFill="1" applyProtection="1">
      <alignment horizontal="center"/>
      <protection/>
    </xf>
    <xf numFmtId="49" fontId="7" fillId="0" borderId="2" xfId="34" applyNumberFormat="1" applyFont="1" applyFill="1" applyProtection="1">
      <alignment horizontal="center"/>
      <protection/>
    </xf>
    <xf numFmtId="0" fontId="7" fillId="0" borderId="1" xfId="33" applyNumberFormat="1" applyFont="1" applyFill="1" applyAlignment="1" applyProtection="1">
      <alignment horizontal="left" wrapText="1"/>
      <protection/>
    </xf>
    <xf numFmtId="0" fontId="7" fillId="0" borderId="24" xfId="33" applyNumberFormat="1" applyFont="1" applyFill="1" applyBorder="1" applyAlignment="1" applyProtection="1">
      <alignment horizontal="left" inden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33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8" fillId="0" borderId="25" xfId="0" applyNumberFormat="1" applyFont="1" applyFill="1" applyBorder="1" applyAlignment="1">
      <alignment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13" fillId="34" borderId="0" xfId="0" applyNumberFormat="1" applyFont="1" applyFill="1" applyAlignment="1">
      <alignment/>
    </xf>
    <xf numFmtId="177" fontId="6" fillId="0" borderId="13" xfId="0" applyNumberFormat="1" applyFont="1" applyFill="1" applyBorder="1" applyAlignment="1">
      <alignment horizontal="center" wrapText="1"/>
    </xf>
    <xf numFmtId="177" fontId="7" fillId="0" borderId="13" xfId="0" applyNumberFormat="1" applyFont="1" applyFill="1" applyBorder="1" applyAlignment="1">
      <alignment horizontal="center" wrapText="1"/>
    </xf>
    <xf numFmtId="177" fontId="7" fillId="0" borderId="17" xfId="0" applyNumberFormat="1" applyFont="1" applyFill="1" applyBorder="1" applyAlignment="1">
      <alignment horizontal="center" wrapText="1"/>
    </xf>
    <xf numFmtId="4" fontId="7" fillId="0" borderId="2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wrapText="1"/>
    </xf>
    <xf numFmtId="177" fontId="6" fillId="0" borderId="19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" fontId="6" fillId="0" borderId="18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view="pageBreakPreview" zoomScale="70" zoomScaleSheetLayoutView="70" zoomScalePageLayoutView="0" workbookViewId="0" topLeftCell="A1">
      <selection activeCell="B2" sqref="B2:C2"/>
    </sheetView>
  </sheetViews>
  <sheetFormatPr defaultColWidth="9.140625" defaultRowHeight="15"/>
  <cols>
    <col min="1" max="1" width="27.28125" style="0" customWidth="1"/>
    <col min="2" max="2" width="99.28125" style="0" customWidth="1"/>
    <col min="3" max="3" width="21.28125" style="81" customWidth="1"/>
    <col min="4" max="4" width="11.57421875" style="0" hidden="1" customWidth="1"/>
    <col min="5" max="5" width="12.8515625" style="0" hidden="1" customWidth="1"/>
    <col min="6" max="6" width="9.140625" style="0" hidden="1" customWidth="1"/>
    <col min="7" max="7" width="10.7109375" style="0" hidden="1" customWidth="1"/>
    <col min="8" max="8" width="11.28125" style="0" hidden="1" customWidth="1"/>
    <col min="9" max="9" width="9.140625" style="0" hidden="1" customWidth="1"/>
    <col min="10" max="10" width="0" style="0" hidden="1" customWidth="1"/>
  </cols>
  <sheetData>
    <row r="1" spans="1:2" ht="9" customHeight="1">
      <c r="A1" s="21"/>
      <c r="B1" s="21"/>
    </row>
    <row r="2" spans="1:3" ht="76.5" customHeight="1">
      <c r="A2" s="21"/>
      <c r="B2" s="117" t="s">
        <v>164</v>
      </c>
      <c r="C2" s="117"/>
    </row>
    <row r="3" spans="1:3" ht="62.25" customHeight="1">
      <c r="A3" s="116" t="s">
        <v>71</v>
      </c>
      <c r="B3" s="116"/>
      <c r="C3" s="116"/>
    </row>
    <row r="4" spans="1:2" ht="15.75" thickBot="1">
      <c r="A4" s="22"/>
      <c r="B4" s="21"/>
    </row>
    <row r="5" spans="1:3" ht="15.75" customHeight="1">
      <c r="A5" s="125" t="s">
        <v>0</v>
      </c>
      <c r="B5" s="125" t="s">
        <v>1</v>
      </c>
      <c r="C5" s="118" t="s">
        <v>2</v>
      </c>
    </row>
    <row r="6" spans="1:3" ht="15">
      <c r="A6" s="126"/>
      <c r="B6" s="126"/>
      <c r="C6" s="119"/>
    </row>
    <row r="7" spans="1:3" ht="15.75" thickBot="1">
      <c r="A7" s="127"/>
      <c r="B7" s="127"/>
      <c r="C7" s="120"/>
    </row>
    <row r="8" spans="1:3" s="2" customFormat="1" ht="37.5" customHeight="1" thickBot="1">
      <c r="A8" s="14" t="s">
        <v>3</v>
      </c>
      <c r="B8" s="25" t="s">
        <v>4</v>
      </c>
      <c r="C8" s="93">
        <f>C9+C35</f>
        <v>309815.2</v>
      </c>
    </row>
    <row r="9" spans="1:3" s="2" customFormat="1" ht="24" customHeight="1" thickBot="1">
      <c r="A9" s="14"/>
      <c r="B9" s="25" t="s">
        <v>62</v>
      </c>
      <c r="C9" s="93">
        <f>C10+C18+C24+C30+C34</f>
        <v>276110.2</v>
      </c>
    </row>
    <row r="10" spans="1:3" s="2" customFormat="1" ht="22.5" customHeight="1" thickBot="1">
      <c r="A10" s="14" t="s">
        <v>5</v>
      </c>
      <c r="B10" s="25" t="s">
        <v>6</v>
      </c>
      <c r="C10" s="93">
        <f>C12</f>
        <v>229835</v>
      </c>
    </row>
    <row r="11" spans="1:3" s="2" customFormat="1" ht="15.75" customHeight="1" thickBot="1">
      <c r="A11" s="113" t="s">
        <v>7</v>
      </c>
      <c r="B11" s="114"/>
      <c r="C11" s="115"/>
    </row>
    <row r="12" spans="1:3" s="2" customFormat="1" ht="22.5" customHeight="1" thickBot="1">
      <c r="A12" s="26" t="s">
        <v>8</v>
      </c>
      <c r="B12" s="27" t="s">
        <v>9</v>
      </c>
      <c r="C12" s="93">
        <f>C14+C15+C16+C17</f>
        <v>229835</v>
      </c>
    </row>
    <row r="13" spans="1:3" s="2" customFormat="1" ht="13.5" customHeight="1" thickBot="1">
      <c r="A13" s="13"/>
      <c r="B13" s="28" t="s">
        <v>22</v>
      </c>
      <c r="C13" s="84"/>
    </row>
    <row r="14" spans="1:7" s="16" customFormat="1" ht="60.75" customHeight="1" thickBot="1">
      <c r="A14" s="29" t="s">
        <v>80</v>
      </c>
      <c r="B14" s="30" t="s">
        <v>72</v>
      </c>
      <c r="C14" s="94">
        <v>215475</v>
      </c>
      <c r="G14" s="16">
        <v>15050</v>
      </c>
    </row>
    <row r="15" spans="1:7" s="16" customFormat="1" ht="110.25" customHeight="1" thickBot="1">
      <c r="A15" s="31" t="s">
        <v>100</v>
      </c>
      <c r="B15" s="32" t="s">
        <v>73</v>
      </c>
      <c r="C15" s="94">
        <v>13500</v>
      </c>
      <c r="G15" s="16">
        <v>6000</v>
      </c>
    </row>
    <row r="16" spans="1:7" s="16" customFormat="1" ht="39" customHeight="1" thickBot="1">
      <c r="A16" s="33" t="s">
        <v>81</v>
      </c>
      <c r="B16" s="30" t="s">
        <v>74</v>
      </c>
      <c r="C16" s="94">
        <v>850</v>
      </c>
      <c r="G16" s="16">
        <v>250</v>
      </c>
    </row>
    <row r="17" spans="1:3" s="16" customFormat="1" ht="77.25" customHeight="1" thickBot="1">
      <c r="A17" s="33" t="s">
        <v>82</v>
      </c>
      <c r="B17" s="30" t="s">
        <v>75</v>
      </c>
      <c r="C17" s="94">
        <v>10</v>
      </c>
    </row>
    <row r="18" spans="1:3" s="2" customFormat="1" ht="16.5" thickBot="1">
      <c r="A18" s="24" t="s">
        <v>10</v>
      </c>
      <c r="B18" s="34" t="s">
        <v>11</v>
      </c>
      <c r="C18" s="93">
        <f>C20+C21+C22+C23</f>
        <v>31763.2</v>
      </c>
    </row>
    <row r="19" spans="1:3" s="2" customFormat="1" ht="16.5" thickBot="1">
      <c r="A19" s="23"/>
      <c r="B19" s="28" t="s">
        <v>22</v>
      </c>
      <c r="C19" s="83"/>
    </row>
    <row r="20" spans="1:3" s="16" customFormat="1" ht="48" thickBot="1">
      <c r="A20" s="33" t="s">
        <v>83</v>
      </c>
      <c r="B20" s="35" t="s">
        <v>76</v>
      </c>
      <c r="C20" s="94">
        <v>11848.1</v>
      </c>
    </row>
    <row r="21" spans="1:3" s="16" customFormat="1" ht="63.75" thickBot="1">
      <c r="A21" s="36" t="s">
        <v>85</v>
      </c>
      <c r="B21" s="37" t="s">
        <v>77</v>
      </c>
      <c r="C21" s="94">
        <v>90.9</v>
      </c>
    </row>
    <row r="22" spans="1:3" s="16" customFormat="1" ht="48" thickBot="1">
      <c r="A22" s="33" t="s">
        <v>84</v>
      </c>
      <c r="B22" s="38" t="s">
        <v>78</v>
      </c>
      <c r="C22" s="94">
        <v>21656.4</v>
      </c>
    </row>
    <row r="23" spans="1:3" s="16" customFormat="1" ht="48" thickBot="1">
      <c r="A23" s="39" t="s">
        <v>86</v>
      </c>
      <c r="B23" s="37" t="s">
        <v>79</v>
      </c>
      <c r="C23" s="94">
        <v>-1832.2</v>
      </c>
    </row>
    <row r="24" spans="1:3" s="16" customFormat="1" ht="27.75" customHeight="1" thickBot="1">
      <c r="A24" s="14" t="s">
        <v>12</v>
      </c>
      <c r="B24" s="25" t="s">
        <v>13</v>
      </c>
      <c r="C24" s="93">
        <f>C26+C27+C29</f>
        <v>9962</v>
      </c>
    </row>
    <row r="25" spans="1:3" s="16" customFormat="1" ht="15" customHeight="1" thickBot="1">
      <c r="A25" s="28"/>
      <c r="B25" s="28" t="s">
        <v>22</v>
      </c>
      <c r="C25" s="85"/>
    </row>
    <row r="26" spans="1:3" s="17" customFormat="1" ht="15.75" customHeight="1" thickBot="1">
      <c r="A26" s="40" t="s">
        <v>14</v>
      </c>
      <c r="B26" s="41" t="s">
        <v>15</v>
      </c>
      <c r="C26" s="94">
        <v>8000</v>
      </c>
    </row>
    <row r="27" spans="1:3" s="17" customFormat="1" ht="9.75" customHeight="1">
      <c r="A27" s="97" t="s">
        <v>16</v>
      </c>
      <c r="B27" s="99" t="s">
        <v>17</v>
      </c>
      <c r="C27" s="123">
        <v>112</v>
      </c>
    </row>
    <row r="28" spans="1:3" s="17" customFormat="1" ht="5.25" customHeight="1" thickBot="1">
      <c r="A28" s="98"/>
      <c r="B28" s="100"/>
      <c r="C28" s="124"/>
    </row>
    <row r="29" spans="1:3" s="17" customFormat="1" ht="33.75" customHeight="1" thickBot="1">
      <c r="A29" s="15" t="s">
        <v>18</v>
      </c>
      <c r="B29" s="42" t="s">
        <v>19</v>
      </c>
      <c r="C29" s="94">
        <v>1850</v>
      </c>
    </row>
    <row r="30" spans="1:3" s="16" customFormat="1" ht="32.25" thickBot="1">
      <c r="A30" s="14" t="s">
        <v>20</v>
      </c>
      <c r="B30" s="25" t="s">
        <v>21</v>
      </c>
      <c r="C30" s="93">
        <f>C32+C33</f>
        <v>3850</v>
      </c>
    </row>
    <row r="31" spans="1:3" s="16" customFormat="1" ht="16.5" thickBot="1">
      <c r="A31" s="14"/>
      <c r="B31" s="43" t="s">
        <v>22</v>
      </c>
      <c r="C31" s="93"/>
    </row>
    <row r="32" spans="1:3" s="17" customFormat="1" ht="15.75" customHeight="1" thickBot="1">
      <c r="A32" s="15" t="s">
        <v>23</v>
      </c>
      <c r="B32" s="41" t="s">
        <v>24</v>
      </c>
      <c r="C32" s="94">
        <v>1850</v>
      </c>
    </row>
    <row r="33" spans="1:3" s="17" customFormat="1" ht="17.25" customHeight="1" thickBot="1">
      <c r="A33" s="15" t="s">
        <v>25</v>
      </c>
      <c r="B33" s="41" t="s">
        <v>26</v>
      </c>
      <c r="C33" s="94">
        <v>2000</v>
      </c>
    </row>
    <row r="34" spans="1:3" s="16" customFormat="1" ht="24" customHeight="1" thickBot="1">
      <c r="A34" s="14" t="s">
        <v>27</v>
      </c>
      <c r="B34" s="44" t="s">
        <v>28</v>
      </c>
      <c r="C34" s="93">
        <v>700</v>
      </c>
    </row>
    <row r="35" spans="1:3" s="16" customFormat="1" ht="22.5" customHeight="1" thickBot="1">
      <c r="A35" s="14"/>
      <c r="B35" s="25" t="s">
        <v>63</v>
      </c>
      <c r="C35" s="93">
        <f>C36+C44+C48+C53+C47</f>
        <v>33705</v>
      </c>
    </row>
    <row r="36" spans="1:3" s="16" customFormat="1" ht="32.25" thickBot="1">
      <c r="A36" s="14" t="s">
        <v>29</v>
      </c>
      <c r="B36" s="25" t="s">
        <v>30</v>
      </c>
      <c r="C36" s="93">
        <f>C38+C39+C43</f>
        <v>23075</v>
      </c>
    </row>
    <row r="37" spans="1:3" s="16" customFormat="1" ht="15.75" customHeight="1" thickBot="1">
      <c r="A37" s="45"/>
      <c r="B37" s="46" t="s">
        <v>7</v>
      </c>
      <c r="C37" s="82"/>
    </row>
    <row r="38" spans="1:3" s="16" customFormat="1" ht="32.25" thickBot="1">
      <c r="A38" s="15" t="s">
        <v>31</v>
      </c>
      <c r="B38" s="47" t="s">
        <v>32</v>
      </c>
      <c r="C38" s="94">
        <v>230</v>
      </c>
    </row>
    <row r="39" spans="1:3" s="16" customFormat="1" ht="16.5" thickBot="1">
      <c r="A39" s="48" t="s">
        <v>89</v>
      </c>
      <c r="B39" s="62" t="s">
        <v>88</v>
      </c>
      <c r="C39" s="94">
        <f>C41+C42</f>
        <v>20545</v>
      </c>
    </row>
    <row r="40" spans="1:3" s="16" customFormat="1" ht="16.5" thickBot="1">
      <c r="A40" s="50"/>
      <c r="B40" s="51" t="s">
        <v>7</v>
      </c>
      <c r="C40" s="84"/>
    </row>
    <row r="41" spans="1:3" s="16" customFormat="1" ht="87.75" customHeight="1" thickBot="1">
      <c r="A41" s="52" t="s">
        <v>97</v>
      </c>
      <c r="B41" s="53" t="s">
        <v>96</v>
      </c>
      <c r="C41" s="94">
        <v>16690</v>
      </c>
    </row>
    <row r="42" spans="1:3" s="16" customFormat="1" ht="64.5" customHeight="1" thickBot="1">
      <c r="A42" s="33" t="s">
        <v>90</v>
      </c>
      <c r="B42" s="49" t="s">
        <v>87</v>
      </c>
      <c r="C42" s="94">
        <v>3855</v>
      </c>
    </row>
    <row r="43" spans="1:3" s="16" customFormat="1" ht="63.75" thickBot="1">
      <c r="A43" s="15" t="s">
        <v>33</v>
      </c>
      <c r="B43" s="54" t="s">
        <v>34</v>
      </c>
      <c r="C43" s="94">
        <v>2300</v>
      </c>
    </row>
    <row r="44" spans="1:3" s="16" customFormat="1" ht="27" customHeight="1" thickBot="1">
      <c r="A44" s="105" t="s">
        <v>35</v>
      </c>
      <c r="B44" s="107" t="s">
        <v>36</v>
      </c>
      <c r="C44" s="103">
        <f>C46</f>
        <v>1300</v>
      </c>
    </row>
    <row r="45" spans="1:3" s="16" customFormat="1" ht="13.5" customHeight="1" hidden="1" thickBot="1">
      <c r="A45" s="106"/>
      <c r="B45" s="108"/>
      <c r="C45" s="104"/>
    </row>
    <row r="46" spans="1:6" s="20" customFormat="1" ht="22.5" customHeight="1" thickBot="1">
      <c r="A46" s="55" t="s">
        <v>37</v>
      </c>
      <c r="B46" s="56" t="s">
        <v>38</v>
      </c>
      <c r="C46" s="95">
        <v>1300</v>
      </c>
      <c r="D46" s="18"/>
      <c r="E46" s="18"/>
      <c r="F46" s="19"/>
    </row>
    <row r="47" spans="1:3" s="16" customFormat="1" ht="16.5" thickBot="1">
      <c r="A47" s="57" t="s">
        <v>66</v>
      </c>
      <c r="B47" s="58" t="s">
        <v>67</v>
      </c>
      <c r="C47" s="93">
        <v>100</v>
      </c>
    </row>
    <row r="48" spans="1:3" s="16" customFormat="1" ht="16.5" thickBot="1">
      <c r="A48" s="59" t="s">
        <v>93</v>
      </c>
      <c r="B48" s="25" t="s">
        <v>39</v>
      </c>
      <c r="C48" s="93">
        <f>C49+C50</f>
        <v>4380</v>
      </c>
    </row>
    <row r="49" spans="1:3" s="16" customFormat="1" ht="63.75" thickBot="1">
      <c r="A49" s="40" t="s">
        <v>40</v>
      </c>
      <c r="B49" s="42" t="s">
        <v>41</v>
      </c>
      <c r="C49" s="94">
        <v>1000</v>
      </c>
    </row>
    <row r="50" spans="1:3" s="16" customFormat="1" ht="32.25" thickBot="1">
      <c r="A50" s="60" t="s">
        <v>94</v>
      </c>
      <c r="B50" s="61" t="s">
        <v>91</v>
      </c>
      <c r="C50" s="94">
        <f>C52+C51</f>
        <v>3380</v>
      </c>
    </row>
    <row r="51" spans="1:3" s="16" customFormat="1" ht="48" thickBot="1">
      <c r="A51" s="60" t="s">
        <v>99</v>
      </c>
      <c r="B51" s="53" t="s">
        <v>98</v>
      </c>
      <c r="C51" s="94">
        <v>2860</v>
      </c>
    </row>
    <row r="52" spans="1:3" s="16" customFormat="1" ht="32.25" thickBot="1">
      <c r="A52" s="60" t="s">
        <v>95</v>
      </c>
      <c r="B52" s="61" t="s">
        <v>92</v>
      </c>
      <c r="C52" s="94">
        <v>520</v>
      </c>
    </row>
    <row r="53" spans="1:3" s="16" customFormat="1" ht="24" customHeight="1" thickBot="1">
      <c r="A53" s="14" t="s">
        <v>42</v>
      </c>
      <c r="B53" s="25" t="s">
        <v>43</v>
      </c>
      <c r="C53" s="93">
        <v>4850</v>
      </c>
    </row>
    <row r="54" spans="1:5" s="2" customFormat="1" ht="22.5" customHeight="1" thickBot="1">
      <c r="A54" s="3" t="s">
        <v>44</v>
      </c>
      <c r="B54" s="4" t="s">
        <v>45</v>
      </c>
      <c r="C54" s="93">
        <f>C56+C113+C115</f>
        <v>1528506.8</v>
      </c>
      <c r="D54" s="2">
        <v>1426887.2</v>
      </c>
      <c r="E54" s="91">
        <f>C54-D54</f>
        <v>101619.6000000001</v>
      </c>
    </row>
    <row r="55" spans="1:3" s="2" customFormat="1" ht="16.5" thickBot="1">
      <c r="A55" s="5"/>
      <c r="B55" s="6" t="s">
        <v>7</v>
      </c>
      <c r="C55" s="84"/>
    </row>
    <row r="56" spans="1:5" s="2" customFormat="1" ht="32.25" thickBot="1">
      <c r="A56" s="3" t="s">
        <v>46</v>
      </c>
      <c r="B56" s="4" t="s">
        <v>64</v>
      </c>
      <c r="C56" s="83">
        <f>C58+C61+C87+C110</f>
        <v>1529468.9000000001</v>
      </c>
      <c r="D56" s="2">
        <v>1427849.3</v>
      </c>
      <c r="E56" s="91">
        <f>C56-D56</f>
        <v>101619.6000000001</v>
      </c>
    </row>
    <row r="57" spans="1:3" s="2" customFormat="1" ht="16.5" thickBot="1">
      <c r="A57" s="5"/>
      <c r="B57" s="6" t="s">
        <v>7</v>
      </c>
      <c r="C57" s="84"/>
    </row>
    <row r="58" spans="1:3" s="2" customFormat="1" ht="16.5" thickBot="1">
      <c r="A58" s="3" t="s">
        <v>47</v>
      </c>
      <c r="B58" s="4" t="s">
        <v>48</v>
      </c>
      <c r="C58" s="83">
        <f>C59+C60</f>
        <v>199046.2</v>
      </c>
    </row>
    <row r="59" spans="1:3" s="2" customFormat="1" ht="32.25" thickBot="1">
      <c r="A59" s="5" t="s">
        <v>112</v>
      </c>
      <c r="B59" s="6" t="s">
        <v>49</v>
      </c>
      <c r="C59" s="84">
        <v>136564</v>
      </c>
    </row>
    <row r="60" spans="1:8" s="2" customFormat="1" ht="32.25" thickBot="1">
      <c r="A60" s="5" t="s">
        <v>144</v>
      </c>
      <c r="B60" s="6" t="s">
        <v>145</v>
      </c>
      <c r="C60" s="84">
        <f>56459.8+6022.4</f>
        <v>62482.200000000004</v>
      </c>
      <c r="F60" s="2">
        <v>45432</v>
      </c>
      <c r="G60" s="2">
        <v>45432</v>
      </c>
      <c r="H60" s="92">
        <f>C60-G60</f>
        <v>17050.200000000004</v>
      </c>
    </row>
    <row r="61" spans="1:3" s="2" customFormat="1" ht="32.25" thickBot="1">
      <c r="A61" s="3" t="s">
        <v>111</v>
      </c>
      <c r="B61" s="4" t="s">
        <v>65</v>
      </c>
      <c r="C61" s="83">
        <f>C64+C65+C66+C67+C68+C69+C63+C62</f>
        <v>634988.8999999999</v>
      </c>
    </row>
    <row r="62" spans="1:3" s="2" customFormat="1" ht="32.25" thickBot="1">
      <c r="A62" s="5" t="s">
        <v>153</v>
      </c>
      <c r="B62" s="6" t="s">
        <v>152</v>
      </c>
      <c r="C62" s="84">
        <v>3119.7</v>
      </c>
    </row>
    <row r="63" spans="1:3" s="2" customFormat="1" ht="32.25" thickBot="1">
      <c r="A63" s="15" t="s">
        <v>154</v>
      </c>
      <c r="B63" s="6" t="s">
        <v>150</v>
      </c>
      <c r="C63" s="84">
        <v>181969.2</v>
      </c>
    </row>
    <row r="64" spans="1:3" s="2" customFormat="1" ht="32.25" thickBot="1">
      <c r="A64" s="15" t="s">
        <v>146</v>
      </c>
      <c r="B64" s="6" t="s">
        <v>147</v>
      </c>
      <c r="C64" s="84">
        <v>270</v>
      </c>
    </row>
    <row r="65" spans="1:3" s="2" customFormat="1" ht="47.25" customHeight="1" thickBot="1">
      <c r="A65" s="15" t="s">
        <v>155</v>
      </c>
      <c r="B65" s="12" t="s">
        <v>142</v>
      </c>
      <c r="C65" s="84">
        <v>395.6</v>
      </c>
    </row>
    <row r="66" spans="1:3" s="2" customFormat="1" ht="47.25" customHeight="1" thickBot="1">
      <c r="A66" s="15" t="s">
        <v>141</v>
      </c>
      <c r="B66" s="12" t="s">
        <v>143</v>
      </c>
      <c r="C66" s="84">
        <v>2491.6</v>
      </c>
    </row>
    <row r="67" spans="1:3" s="2" customFormat="1" ht="47.25" customHeight="1" thickBot="1">
      <c r="A67" s="15" t="s">
        <v>137</v>
      </c>
      <c r="B67" s="12" t="s">
        <v>138</v>
      </c>
      <c r="C67" s="84">
        <v>4503</v>
      </c>
    </row>
    <row r="68" spans="1:3" s="2" customFormat="1" ht="47.25" customHeight="1" thickBot="1">
      <c r="A68" s="15" t="s">
        <v>139</v>
      </c>
      <c r="B68" s="12" t="s">
        <v>140</v>
      </c>
      <c r="C68" s="84">
        <v>2267.6</v>
      </c>
    </row>
    <row r="69" spans="1:8" s="2" customFormat="1" ht="31.5" customHeight="1" thickBot="1">
      <c r="A69" s="5" t="s">
        <v>110</v>
      </c>
      <c r="B69" s="6" t="s">
        <v>50</v>
      </c>
      <c r="C69" s="84">
        <f>C72+C73+C74+C75+C76+C77+C80+C81+C82+C79+C83+C78+C85+C86+C84</f>
        <v>439972.2</v>
      </c>
      <c r="G69" s="2">
        <v>393082.4</v>
      </c>
      <c r="H69" s="91">
        <f>C69-G69</f>
        <v>46889.79999999999</v>
      </c>
    </row>
    <row r="70" spans="1:3" s="2" customFormat="1" ht="12.75">
      <c r="A70" s="121"/>
      <c r="B70" s="121" t="s">
        <v>51</v>
      </c>
      <c r="C70" s="111"/>
    </row>
    <row r="71" spans="1:3" s="2" customFormat="1" ht="4.5" customHeight="1" thickBot="1">
      <c r="A71" s="122"/>
      <c r="B71" s="122"/>
      <c r="C71" s="112"/>
    </row>
    <row r="72" spans="1:3" s="2" customFormat="1" ht="79.5" thickBot="1">
      <c r="A72" s="9" t="s">
        <v>110</v>
      </c>
      <c r="B72" s="6" t="s">
        <v>52</v>
      </c>
      <c r="C72" s="84">
        <f>1557.7+328.1-115.2</f>
        <v>1770.6000000000001</v>
      </c>
    </row>
    <row r="73" spans="1:7" s="2" customFormat="1" ht="48" thickBot="1">
      <c r="A73" s="9" t="s">
        <v>110</v>
      </c>
      <c r="B73" s="6" t="s">
        <v>114</v>
      </c>
      <c r="C73" s="84">
        <v>4100</v>
      </c>
      <c r="F73" s="80"/>
      <c r="G73" s="80"/>
    </row>
    <row r="74" spans="1:8" s="2" customFormat="1" ht="48" thickBot="1">
      <c r="A74" s="9" t="s">
        <v>110</v>
      </c>
      <c r="B74" s="70" t="s">
        <v>115</v>
      </c>
      <c r="C74" s="84">
        <v>152033.2</v>
      </c>
      <c r="G74" s="2">
        <v>189950.5</v>
      </c>
      <c r="H74" s="91">
        <f>C74-G74</f>
        <v>-37917.29999999999</v>
      </c>
    </row>
    <row r="75" spans="1:3" s="2" customFormat="1" ht="34.5" customHeight="1" thickBot="1">
      <c r="A75" s="9" t="s">
        <v>110</v>
      </c>
      <c r="B75" s="71" t="s">
        <v>116</v>
      </c>
      <c r="C75" s="84">
        <v>11499.7</v>
      </c>
    </row>
    <row r="76" spans="1:3" s="2" customFormat="1" ht="46.5" customHeight="1" thickBot="1">
      <c r="A76" s="9" t="s">
        <v>110</v>
      </c>
      <c r="B76" s="6" t="s">
        <v>117</v>
      </c>
      <c r="C76" s="84">
        <f>12011</f>
        <v>12011</v>
      </c>
    </row>
    <row r="77" spans="1:7" s="2" customFormat="1" ht="66" customHeight="1" thickBot="1">
      <c r="A77" s="9" t="s">
        <v>110</v>
      </c>
      <c r="B77" s="79" t="s">
        <v>133</v>
      </c>
      <c r="C77" s="84">
        <f>G77+H77</f>
        <v>13928.8</v>
      </c>
      <c r="G77" s="2">
        <v>13928.8</v>
      </c>
    </row>
    <row r="78" spans="1:3" s="2" customFormat="1" ht="56.25" customHeight="1" thickBot="1">
      <c r="A78" s="9" t="s">
        <v>110</v>
      </c>
      <c r="B78" s="79" t="s">
        <v>156</v>
      </c>
      <c r="C78" s="84">
        <f>2700+11336.5</f>
        <v>14036.5</v>
      </c>
    </row>
    <row r="79" spans="1:3" s="2" customFormat="1" ht="45.75" customHeight="1" thickBot="1">
      <c r="A79" s="9" t="s">
        <v>110</v>
      </c>
      <c r="B79" s="79" t="s">
        <v>134</v>
      </c>
      <c r="C79" s="84">
        <v>4000</v>
      </c>
    </row>
    <row r="80" spans="1:3" s="2" customFormat="1" ht="46.5" customHeight="1" thickBot="1">
      <c r="A80" s="9" t="s">
        <v>110</v>
      </c>
      <c r="B80" s="79" t="s">
        <v>136</v>
      </c>
      <c r="C80" s="84">
        <v>128618.6</v>
      </c>
    </row>
    <row r="81" spans="1:8" s="2" customFormat="1" ht="42" customHeight="1" thickBot="1">
      <c r="A81" s="9" t="s">
        <v>110</v>
      </c>
      <c r="B81" s="79" t="s">
        <v>148</v>
      </c>
      <c r="C81" s="84">
        <v>8430.5</v>
      </c>
      <c r="G81" s="2">
        <v>10735.8</v>
      </c>
      <c r="H81" s="91">
        <f>C81-G81</f>
        <v>-2305.2999999999993</v>
      </c>
    </row>
    <row r="82" spans="1:3" s="2" customFormat="1" ht="42" customHeight="1" thickBot="1">
      <c r="A82" s="9" t="s">
        <v>110</v>
      </c>
      <c r="B82" s="79" t="s">
        <v>149</v>
      </c>
      <c r="C82" s="84">
        <v>4059.1</v>
      </c>
    </row>
    <row r="83" spans="1:3" s="2" customFormat="1" ht="47.25" customHeight="1" thickBot="1">
      <c r="A83" s="9" t="s">
        <v>110</v>
      </c>
      <c r="B83" s="79" t="s">
        <v>151</v>
      </c>
      <c r="C83" s="84">
        <v>12621.2</v>
      </c>
    </row>
    <row r="84" spans="1:3" s="2" customFormat="1" ht="44.25" customHeight="1" thickBot="1">
      <c r="A84" s="9" t="s">
        <v>110</v>
      </c>
      <c r="B84" s="79" t="s">
        <v>163</v>
      </c>
      <c r="C84" s="84">
        <v>3600</v>
      </c>
    </row>
    <row r="85" spans="1:3" s="2" customFormat="1" ht="65.25" customHeight="1" thickBot="1">
      <c r="A85" s="9" t="s">
        <v>110</v>
      </c>
      <c r="B85" s="79" t="s">
        <v>157</v>
      </c>
      <c r="C85" s="84">
        <v>13500</v>
      </c>
    </row>
    <row r="86" spans="1:3" s="2" customFormat="1" ht="65.25" customHeight="1" thickBot="1">
      <c r="A86" s="9" t="s">
        <v>110</v>
      </c>
      <c r="B86" s="79" t="s">
        <v>162</v>
      </c>
      <c r="C86" s="84">
        <v>55763</v>
      </c>
    </row>
    <row r="87" spans="1:8" s="2" customFormat="1" ht="32.25" customHeight="1" thickBot="1">
      <c r="A87" s="10" t="s">
        <v>108</v>
      </c>
      <c r="B87" s="72" t="s">
        <v>70</v>
      </c>
      <c r="C87" s="83">
        <f>C88+C107+C108+C109</f>
        <v>695270.5000000001</v>
      </c>
      <c r="G87" s="2">
        <v>656839</v>
      </c>
      <c r="H87" s="91">
        <f>C87-G87</f>
        <v>38431.50000000012</v>
      </c>
    </row>
    <row r="88" spans="1:8" s="2" customFormat="1" ht="42" customHeight="1" thickBot="1">
      <c r="A88" s="9" t="s">
        <v>107</v>
      </c>
      <c r="B88" s="6" t="s">
        <v>53</v>
      </c>
      <c r="C88" s="88">
        <f>C90+C91+C93+C94+C95+C96+C97+C98+C99+C100+C101+C102+C103+C104+C105+C106</f>
        <v>650247</v>
      </c>
      <c r="G88" s="2">
        <v>616787.6</v>
      </c>
      <c r="H88" s="91">
        <f>C88-G88</f>
        <v>33459.40000000002</v>
      </c>
    </row>
    <row r="89" spans="1:3" s="2" customFormat="1" ht="16.5" thickBot="1">
      <c r="A89" s="9"/>
      <c r="B89" s="6" t="s">
        <v>51</v>
      </c>
      <c r="C89" s="87"/>
    </row>
    <row r="90" spans="1:3" s="2" customFormat="1" ht="84" customHeight="1" thickBot="1">
      <c r="A90" s="11" t="s">
        <v>107</v>
      </c>
      <c r="B90" s="7" t="s">
        <v>54</v>
      </c>
      <c r="C90" s="89">
        <v>425.1</v>
      </c>
    </row>
    <row r="91" spans="1:3" s="2" customFormat="1" ht="88.5" customHeight="1">
      <c r="A91" s="109" t="s">
        <v>107</v>
      </c>
      <c r="B91" s="8" t="s">
        <v>55</v>
      </c>
      <c r="C91" s="111">
        <v>9.4</v>
      </c>
    </row>
    <row r="92" spans="1:3" s="2" customFormat="1" ht="12.75" customHeight="1" thickBot="1">
      <c r="A92" s="110"/>
      <c r="B92" s="6" t="s">
        <v>56</v>
      </c>
      <c r="C92" s="112"/>
    </row>
    <row r="93" spans="1:3" s="2" customFormat="1" ht="114.75" customHeight="1" thickBot="1">
      <c r="A93" s="9" t="s">
        <v>107</v>
      </c>
      <c r="B93" s="6" t="s">
        <v>113</v>
      </c>
      <c r="C93" s="87">
        <v>402.5</v>
      </c>
    </row>
    <row r="94" spans="1:3" s="2" customFormat="1" ht="51.75" customHeight="1" thickBot="1">
      <c r="A94" s="9" t="s">
        <v>107</v>
      </c>
      <c r="B94" s="6" t="s">
        <v>120</v>
      </c>
      <c r="C94" s="87">
        <v>127.3</v>
      </c>
    </row>
    <row r="95" spans="1:3" s="2" customFormat="1" ht="55.5" customHeight="1" thickBot="1">
      <c r="A95" s="9" t="s">
        <v>107</v>
      </c>
      <c r="B95" s="6" t="s">
        <v>119</v>
      </c>
      <c r="C95" s="87">
        <f>1017.2+196.4</f>
        <v>1213.6000000000001</v>
      </c>
    </row>
    <row r="96" spans="1:3" s="2" customFormat="1" ht="69.75" customHeight="1" thickBot="1">
      <c r="A96" s="9" t="s">
        <v>107</v>
      </c>
      <c r="B96" s="6" t="s">
        <v>57</v>
      </c>
      <c r="C96" s="87">
        <v>9630</v>
      </c>
    </row>
    <row r="97" spans="1:8" s="2" customFormat="1" ht="95.25" thickBot="1">
      <c r="A97" s="9" t="s">
        <v>107</v>
      </c>
      <c r="B97" s="6" t="s">
        <v>58</v>
      </c>
      <c r="C97" s="87">
        <f>158845.5+7466.7-6432.9+7606.5</f>
        <v>167485.80000000002</v>
      </c>
      <c r="G97" s="2">
        <v>161782.2</v>
      </c>
      <c r="H97" s="91">
        <f>C97-G97</f>
        <v>5703.600000000006</v>
      </c>
    </row>
    <row r="98" spans="1:8" s="2" customFormat="1" ht="104.25" customHeight="1" thickBot="1">
      <c r="A98" s="9" t="s">
        <v>107</v>
      </c>
      <c r="B98" s="6" t="s">
        <v>69</v>
      </c>
      <c r="C98" s="87">
        <f>407790.7+7221.9+11754.7+13888</f>
        <v>440655.30000000005</v>
      </c>
      <c r="G98" s="2">
        <v>406731.4</v>
      </c>
      <c r="H98" s="91">
        <f>C98-G98</f>
        <v>33923.90000000002</v>
      </c>
    </row>
    <row r="99" spans="1:3" s="2" customFormat="1" ht="148.5" customHeight="1" thickBot="1">
      <c r="A99" s="9" t="s">
        <v>107</v>
      </c>
      <c r="B99" s="6" t="s">
        <v>59</v>
      </c>
      <c r="C99" s="87">
        <f>5767.5-2786.4+222.5</f>
        <v>3203.6</v>
      </c>
    </row>
    <row r="100" spans="1:6" s="2" customFormat="1" ht="135.75" customHeight="1" thickBot="1">
      <c r="A100" s="9" t="s">
        <v>107</v>
      </c>
      <c r="B100" s="6" t="s">
        <v>104</v>
      </c>
      <c r="C100" s="87">
        <f>332+13.9-10.4</f>
        <v>335.5</v>
      </c>
      <c r="F100" s="91"/>
    </row>
    <row r="101" spans="1:3" s="2" customFormat="1" ht="145.5" customHeight="1" thickBot="1">
      <c r="A101" s="9" t="s">
        <v>107</v>
      </c>
      <c r="B101" s="6" t="s">
        <v>60</v>
      </c>
      <c r="C101" s="87">
        <v>13.5</v>
      </c>
    </row>
    <row r="102" spans="1:3" s="2" customFormat="1" ht="141.75" customHeight="1" thickBot="1">
      <c r="A102" s="9" t="s">
        <v>107</v>
      </c>
      <c r="B102" s="6" t="s">
        <v>105</v>
      </c>
      <c r="C102" s="87">
        <v>11</v>
      </c>
    </row>
    <row r="103" spans="1:3" s="2" customFormat="1" ht="153" customHeight="1" thickBot="1">
      <c r="A103" s="9" t="s">
        <v>107</v>
      </c>
      <c r="B103" s="6" t="s">
        <v>68</v>
      </c>
      <c r="C103" s="87">
        <f>22976.6-4000</f>
        <v>18976.6</v>
      </c>
    </row>
    <row r="104" spans="1:3" s="2" customFormat="1" ht="130.5" customHeight="1" thickBot="1">
      <c r="A104" s="9" t="s">
        <v>107</v>
      </c>
      <c r="B104" s="6" t="s">
        <v>101</v>
      </c>
      <c r="C104" s="87">
        <f>417.6-135+83.9</f>
        <v>366.5</v>
      </c>
    </row>
    <row r="105" spans="1:3" s="2" customFormat="1" ht="39" customHeight="1" thickBot="1">
      <c r="A105" s="9" t="s">
        <v>107</v>
      </c>
      <c r="B105" s="8" t="s">
        <v>118</v>
      </c>
      <c r="C105" s="90">
        <f>1147-305</f>
        <v>842</v>
      </c>
    </row>
    <row r="106" spans="1:3" s="2" customFormat="1" ht="122.25" customHeight="1" thickBot="1">
      <c r="A106" s="65" t="s">
        <v>107</v>
      </c>
      <c r="B106" s="66" t="s">
        <v>159</v>
      </c>
      <c r="C106" s="96">
        <f>5997.3+552</f>
        <v>6549.3</v>
      </c>
    </row>
    <row r="107" spans="1:3" s="2" customFormat="1" ht="113.25" customHeight="1" thickBot="1">
      <c r="A107" s="73" t="s">
        <v>109</v>
      </c>
      <c r="B107" s="68" t="s">
        <v>158</v>
      </c>
      <c r="C107" s="86">
        <f>36172.4+3900+305</f>
        <v>40377.4</v>
      </c>
    </row>
    <row r="108" spans="1:3" s="2" customFormat="1" ht="54.75" customHeight="1" thickBot="1">
      <c r="A108" s="11" t="s">
        <v>106</v>
      </c>
      <c r="B108" s="7" t="s">
        <v>135</v>
      </c>
      <c r="C108" s="89">
        <v>113.8</v>
      </c>
    </row>
    <row r="109" spans="1:3" s="2" customFormat="1" ht="80.25" customHeight="1" thickBot="1">
      <c r="A109" s="64" t="s">
        <v>102</v>
      </c>
      <c r="B109" s="63" t="s">
        <v>103</v>
      </c>
      <c r="C109" s="90">
        <f>3765.2+767.1</f>
        <v>4532.3</v>
      </c>
    </row>
    <row r="110" spans="1:3" s="2" customFormat="1" ht="34.5" customHeight="1" thickBot="1">
      <c r="A110" s="74" t="s">
        <v>121</v>
      </c>
      <c r="B110" s="74" t="s">
        <v>122</v>
      </c>
      <c r="C110" s="88">
        <f>C111+C112</f>
        <v>163.29999999999995</v>
      </c>
    </row>
    <row r="111" spans="1:3" s="2" customFormat="1" ht="53.25" customHeight="1" thickBot="1">
      <c r="A111" s="75" t="s">
        <v>123</v>
      </c>
      <c r="B111" s="76" t="s">
        <v>124</v>
      </c>
      <c r="C111" s="89">
        <f>1358.3-443.1-907.9</f>
        <v>7.2999999999999545</v>
      </c>
    </row>
    <row r="112" spans="1:3" s="2" customFormat="1" ht="53.25" customHeight="1" thickBot="1">
      <c r="A112" s="75" t="s">
        <v>160</v>
      </c>
      <c r="B112" s="76" t="s">
        <v>161</v>
      </c>
      <c r="C112" s="90">
        <v>156</v>
      </c>
    </row>
    <row r="113" spans="1:3" s="2" customFormat="1" ht="63" customHeight="1" thickBot="1">
      <c r="A113" s="74" t="s">
        <v>125</v>
      </c>
      <c r="B113" s="77" t="s">
        <v>126</v>
      </c>
      <c r="C113" s="88">
        <f>C114</f>
        <v>5.2</v>
      </c>
    </row>
    <row r="114" spans="1:3" s="2" customFormat="1" ht="34.5" customHeight="1" thickBot="1">
      <c r="A114" s="67" t="s">
        <v>127</v>
      </c>
      <c r="B114" s="69" t="s">
        <v>128</v>
      </c>
      <c r="C114" s="90">
        <v>5.2</v>
      </c>
    </row>
    <row r="115" spans="1:3" s="2" customFormat="1" ht="34.5" customHeight="1" thickBot="1">
      <c r="A115" s="74" t="s">
        <v>129</v>
      </c>
      <c r="B115" s="77" t="s">
        <v>130</v>
      </c>
      <c r="C115" s="88">
        <f>C116</f>
        <v>-967.3</v>
      </c>
    </row>
    <row r="116" spans="1:3" s="2" customFormat="1" ht="36.75" customHeight="1" thickBot="1">
      <c r="A116" s="75" t="s">
        <v>131</v>
      </c>
      <c r="B116" s="12" t="s">
        <v>132</v>
      </c>
      <c r="C116" s="90">
        <v>-967.3</v>
      </c>
    </row>
    <row r="117" spans="1:3" s="78" customFormat="1" ht="32.25" customHeight="1" thickBot="1">
      <c r="A117" s="101" t="s">
        <v>61</v>
      </c>
      <c r="B117" s="102"/>
      <c r="C117" s="88">
        <f>C54+C8</f>
        <v>1838322</v>
      </c>
    </row>
    <row r="118" ht="15">
      <c r="A118" s="1"/>
    </row>
  </sheetData>
  <sheetProtection/>
  <mergeCells count="18">
    <mergeCell ref="A11:C11"/>
    <mergeCell ref="A3:C3"/>
    <mergeCell ref="B2:C2"/>
    <mergeCell ref="C5:C7"/>
    <mergeCell ref="A70:A71"/>
    <mergeCell ref="B70:B71"/>
    <mergeCell ref="C70:C71"/>
    <mergeCell ref="C27:C28"/>
    <mergeCell ref="A5:A7"/>
    <mergeCell ref="B5:B7"/>
    <mergeCell ref="A27:A28"/>
    <mergeCell ref="B27:B28"/>
    <mergeCell ref="A117:B117"/>
    <mergeCell ref="C44:C45"/>
    <mergeCell ref="A44:A45"/>
    <mergeCell ref="B44:B45"/>
    <mergeCell ref="A91:A92"/>
    <mergeCell ref="C91:C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12345dtyz</dc:creator>
  <cp:keywords/>
  <dc:description/>
  <cp:lastModifiedBy>User</cp:lastModifiedBy>
  <cp:lastPrinted>2018-12-21T00:04:32Z</cp:lastPrinted>
  <dcterms:created xsi:type="dcterms:W3CDTF">2014-11-26T01:51:28Z</dcterms:created>
  <dcterms:modified xsi:type="dcterms:W3CDTF">2018-12-26T02:54:17Z</dcterms:modified>
  <cp:category/>
  <cp:version/>
  <cp:contentType/>
  <cp:contentStatus/>
</cp:coreProperties>
</file>